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66AEA2CF-44E2-49CC-A1B0-7A3C6D6BCAD5}" xr6:coauthVersionLast="47" xr6:coauthVersionMax="47" xr10:uidLastSave="{00000000-0000-0000-0000-000000000000}"/>
  <bookViews>
    <workbookView xWindow="-120" yWindow="-120" windowWidth="29040" windowHeight="15840" xr2:uid="{2080722C-6593-4705-89E7-515B47E9AC08}"/>
  </bookViews>
  <sheets>
    <sheet name="PARAMETRY i wynik końcowy" sheetId="3" r:id="rId1"/>
    <sheet name="1rok.wstecz" sheetId="7" r:id="rId2"/>
    <sheet name="2lata.wstecz" sheetId="6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3" l="1"/>
  <c r="J26" i="3"/>
  <c r="J25" i="3"/>
  <c r="J24" i="3"/>
  <c r="J18" i="3"/>
  <c r="J17" i="3"/>
  <c r="J16" i="3"/>
  <c r="J15" i="3"/>
  <c r="F41" i="7"/>
  <c r="C41" i="7"/>
  <c r="F41" i="6"/>
  <c r="C41" i="6"/>
  <c r="E30" i="7"/>
  <c r="B30" i="7"/>
  <c r="E29" i="7"/>
  <c r="B29" i="7"/>
  <c r="E28" i="7"/>
  <c r="B28" i="7"/>
  <c r="E27" i="7"/>
  <c r="B27" i="7"/>
  <c r="D24" i="7"/>
  <c r="A24" i="7"/>
  <c r="D23" i="7"/>
  <c r="A23" i="7"/>
  <c r="D22" i="7"/>
  <c r="A22" i="7"/>
  <c r="D21" i="7"/>
  <c r="A21" i="7"/>
  <c r="D20" i="7"/>
  <c r="A20" i="7"/>
  <c r="D19" i="7"/>
  <c r="A19" i="7"/>
  <c r="D18" i="7"/>
  <c r="A18" i="7"/>
  <c r="D17" i="7"/>
  <c r="A17" i="7"/>
  <c r="D16" i="7"/>
  <c r="A16" i="7"/>
  <c r="D15" i="7"/>
  <c r="A15" i="7"/>
  <c r="D14" i="7"/>
  <c r="A14" i="7"/>
  <c r="D13" i="7"/>
  <c r="A13" i="7"/>
  <c r="D12" i="7"/>
  <c r="A12" i="7"/>
  <c r="D11" i="7"/>
  <c r="A11" i="7"/>
  <c r="D10" i="7"/>
  <c r="A10" i="7"/>
  <c r="D9" i="7"/>
  <c r="A9" i="7"/>
  <c r="D8" i="7"/>
  <c r="A8" i="7"/>
  <c r="D7" i="7"/>
  <c r="A7" i="7"/>
  <c r="D6" i="7"/>
  <c r="A6" i="7"/>
  <c r="D5" i="7"/>
  <c r="A5" i="7"/>
  <c r="D4" i="7"/>
  <c r="A4" i="7"/>
  <c r="D3" i="7"/>
  <c r="A3" i="7"/>
  <c r="D2" i="7"/>
  <c r="A2" i="7"/>
  <c r="D3" i="6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" i="6"/>
  <c r="A3" i="6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" i="6"/>
  <c r="C27" i="3"/>
  <c r="C26" i="3"/>
  <c r="C25" i="3"/>
  <c r="C24" i="3"/>
  <c r="C16" i="3"/>
  <c r="C17" i="3"/>
  <c r="C18" i="3"/>
  <c r="C15" i="3"/>
  <c r="E30" i="6"/>
  <c r="B30" i="6"/>
  <c r="E29" i="6"/>
  <c r="B29" i="6"/>
  <c r="E28" i="6"/>
  <c r="B28" i="6"/>
  <c r="E27" i="6"/>
  <c r="B27" i="6"/>
  <c r="C19" i="3" l="1"/>
  <c r="B31" i="7"/>
  <c r="B36" i="7" s="1"/>
  <c r="B44" i="7" s="1"/>
  <c r="H10" i="3" s="1"/>
  <c r="E31" i="7"/>
  <c r="E35" i="7" s="1"/>
  <c r="E43" i="7" s="1"/>
  <c r="C10" i="3" s="1"/>
  <c r="C28" i="3"/>
  <c r="B31" i="6"/>
  <c r="B37" i="6" s="1"/>
  <c r="B45" i="6" s="1"/>
  <c r="I9" i="3" s="1"/>
  <c r="E31" i="6"/>
  <c r="E36" i="6" s="1"/>
  <c r="E44" i="6" s="1"/>
  <c r="D9" i="3" s="1"/>
  <c r="B35" i="7" l="1"/>
  <c r="B43" i="7" s="1"/>
  <c r="G10" i="3" s="1"/>
  <c r="E36" i="7"/>
  <c r="E44" i="7" s="1"/>
  <c r="D10" i="3" s="1"/>
  <c r="E38" i="7"/>
  <c r="E46" i="7" s="1"/>
  <c r="F10" i="3" s="1"/>
  <c r="B38" i="7"/>
  <c r="B46" i="7" s="1"/>
  <c r="J10" i="3" s="1"/>
  <c r="E37" i="7"/>
  <c r="E45" i="7" s="1"/>
  <c r="E10" i="3" s="1"/>
  <c r="B37" i="7"/>
  <c r="B45" i="7" s="1"/>
  <c r="I10" i="3" s="1"/>
  <c r="E35" i="6"/>
  <c r="E43" i="6" s="1"/>
  <c r="C9" i="3" s="1"/>
  <c r="E38" i="6"/>
  <c r="E46" i="6" s="1"/>
  <c r="F9" i="3" s="1"/>
  <c r="B36" i="6"/>
  <c r="B44" i="6" s="1"/>
  <c r="H9" i="3" s="1"/>
  <c r="B35" i="6"/>
  <c r="B43" i="6" s="1"/>
  <c r="G9" i="3" s="1"/>
  <c r="B38" i="6"/>
  <c r="B46" i="6" s="1"/>
  <c r="J9" i="3" s="1"/>
  <c r="E37" i="6"/>
  <c r="E45" i="6" s="1"/>
  <c r="E9" i="3" s="1"/>
  <c r="H11" i="3" l="1"/>
  <c r="E25" i="3" s="1"/>
  <c r="F25" i="3" s="1"/>
  <c r="J11" i="3"/>
  <c r="E27" i="3" s="1"/>
  <c r="F27" i="3" s="1"/>
  <c r="F11" i="3"/>
  <c r="I11" i="3"/>
  <c r="E26" i="3" s="1"/>
  <c r="F26" i="3" s="1"/>
  <c r="E11" i="3"/>
  <c r="D11" i="3"/>
  <c r="E47" i="7"/>
  <c r="E39" i="7"/>
  <c r="B47" i="7"/>
  <c r="B39" i="7"/>
  <c r="C11" i="3"/>
  <c r="B47" i="6"/>
  <c r="B39" i="6"/>
  <c r="E47" i="6"/>
  <c r="E39" i="6"/>
  <c r="C12" i="3" l="1"/>
  <c r="G11" i="3" l="1"/>
  <c r="E24" i="3" s="1"/>
  <c r="F24" i="3" s="1"/>
  <c r="G12" i="3" l="1"/>
  <c r="E28" i="3"/>
  <c r="F28" i="3"/>
  <c r="G24" i="3" s="1"/>
  <c r="E5" i="3" l="1"/>
  <c r="E16" i="3"/>
  <c r="F16" i="3" s="1"/>
  <c r="E15" i="3" l="1"/>
  <c r="F15" i="3" s="1"/>
  <c r="E17" i="3"/>
  <c r="F17" i="3" s="1"/>
  <c r="E18" i="3"/>
  <c r="F18" i="3" s="1"/>
  <c r="E19" i="3" l="1"/>
  <c r="F19" i="3"/>
  <c r="G15" i="3" s="1"/>
  <c r="C5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G2" authorId="0" shapeId="0" xr:uid="{9E4D07CE-8A72-4A21-8E65-14AC8E3F15E6}">
      <text>
        <r>
          <rPr>
            <b/>
            <sz val="9"/>
            <color indexed="81"/>
            <rFont val="Tahoma"/>
            <family val="2"/>
            <charset val="238"/>
          </rPr>
          <t>LU MA PD WM</t>
        </r>
      </text>
    </comment>
    <comment ref="G3" authorId="0" shapeId="0" xr:uid="{9C22A752-4AA3-446E-8B93-E0C5344F44F6}">
      <text>
        <r>
          <rPr>
            <b/>
            <sz val="9"/>
            <color indexed="81"/>
            <rFont val="Tahoma"/>
            <family val="2"/>
            <charset val="238"/>
          </rPr>
          <t>DS LB OP LD</t>
        </r>
      </text>
    </comment>
    <comment ref="G4" authorId="0" shapeId="0" xr:uid="{1DECEE61-9A4E-420F-AE4B-3C78D44C127E}">
      <text>
        <r>
          <rPr>
            <b/>
            <sz val="9"/>
            <color indexed="81"/>
            <rFont val="Tahoma"/>
            <family val="2"/>
            <charset val="238"/>
          </rPr>
          <t>KP,PM,WP,ZP</t>
        </r>
      </text>
    </comment>
    <comment ref="G5" authorId="0" shapeId="0" xr:uid="{5689B9AE-3744-4126-AC0F-92F9BEC78044}">
      <text>
        <r>
          <rPr>
            <b/>
            <sz val="9"/>
            <color indexed="81"/>
            <rFont val="Tahoma"/>
            <family val="2"/>
            <charset val="238"/>
          </rPr>
          <t>SW MP PK SL</t>
        </r>
      </text>
    </comment>
  </commentList>
</comments>
</file>

<file path=xl/sharedStrings.xml><?xml version="1.0" encoding="utf-8"?>
<sst xmlns="http://schemas.openxmlformats.org/spreadsheetml/2006/main" count="275" uniqueCount="47">
  <si>
    <t>NW</t>
  </si>
  <si>
    <t>CE</t>
  </si>
  <si>
    <t>CW</t>
  </si>
  <si>
    <t>SE</t>
  </si>
  <si>
    <t>ROK</t>
  </si>
  <si>
    <t>WAGA</t>
  </si>
  <si>
    <t>Liczba Par</t>
  </si>
  <si>
    <t>Chłopcy</t>
  </si>
  <si>
    <t>Procentowy podział</t>
  </si>
  <si>
    <t>STREFY</t>
  </si>
  <si>
    <t>IMPY-strefa</t>
  </si>
  <si>
    <t>MAXY-strefa</t>
  </si>
  <si>
    <t>Dziewczęta</t>
  </si>
  <si>
    <t>RAZEM</t>
  </si>
  <si>
    <t>Krotność</t>
  </si>
  <si>
    <t>Udział procentowy</t>
  </si>
  <si>
    <t>SUMA=&gt;</t>
  </si>
  <si>
    <t>występowania</t>
  </si>
  <si>
    <t>CH-CE</t>
  </si>
  <si>
    <t>CH-CW</t>
  </si>
  <si>
    <t>CH-NW</t>
  </si>
  <si>
    <t>CH-SE</t>
  </si>
  <si>
    <t>DZ-CE</t>
  </si>
  <si>
    <t>DZ-CW</t>
  </si>
  <si>
    <t>DZ-NW</t>
  </si>
  <si>
    <t>DZ-SE</t>
  </si>
  <si>
    <t>wartość z wagą przeniesiona z arkusza dotyczącego konkretnego roku</t>
  </si>
  <si>
    <t>Razem=&gt;</t>
  </si>
  <si>
    <t>Przyznanie miejsc</t>
  </si>
  <si>
    <t>CHŁOPCY</t>
  </si>
  <si>
    <t>KRYTERIUM JAKOŚCI</t>
  </si>
  <si>
    <t>DZIEWCZĘTA</t>
  </si>
  <si>
    <t>KRYTERIA</t>
  </si>
  <si>
    <t>JAKOŚCI</t>
  </si>
  <si>
    <t>Wartość wagi:</t>
  </si>
  <si>
    <r>
      <t>MAXYMALNIE</t>
    </r>
    <r>
      <rPr>
        <b/>
        <sz val="11"/>
        <color rgb="FFFF0000"/>
        <rFont val="Calibri"/>
        <family val="2"/>
        <charset val="238"/>
        <scheme val="minor"/>
      </rPr>
      <t>*</t>
    </r>
  </si>
  <si>
    <t>RÓWNOŚCI</t>
  </si>
  <si>
    <t>FORMY</t>
  </si>
  <si>
    <t>KRYTERIUM RÓWNOŚCI</t>
  </si>
  <si>
    <t>KRYTERIUM FORMY</t>
  </si>
  <si>
    <r>
      <t>SUMA RÓWNOŚCI+JAKOŚCI</t>
    </r>
    <r>
      <rPr>
        <sz val="11"/>
        <color rgb="FFFF0000"/>
        <rFont val="Calibri"/>
        <family val="2"/>
        <charset val="238"/>
        <scheme val="minor"/>
      </rPr>
      <t>*</t>
    </r>
  </si>
  <si>
    <t>l. par k. formy</t>
  </si>
  <si>
    <t>l. par kryterium formy</t>
  </si>
  <si>
    <t>TURNIEJ dodatkowy na IMPY, każdy z każdym po 3 rozdania, w sumie 33 rozdania. Dopuszczone są maksymalnie 3 pary  z każdej strefy z eliminacji.</t>
  </si>
  <si>
    <t>Jeżeli liczba zgłoszonych par w repasażach będzie mała to należy rozegrać rundy 4  lub 5 rozdaniowe tak aby liczba rozdań była w granicach niewiele mniejsza niż 33. Na przykład liczba par w repasażach wynosi 8 to można rozegrać 7 rund po 4 rozdania.</t>
  </si>
  <si>
    <t>Maksymalna liczba par z każdej strefy w repasażach</t>
  </si>
  <si>
    <r>
      <rPr>
        <b/>
        <sz val="10"/>
        <color rgb="FFFF0000"/>
        <rFont val="Calibri"/>
        <family val="2"/>
        <charset val="238"/>
        <scheme val="minor"/>
      </rPr>
      <t>*</t>
    </r>
    <r>
      <rPr>
        <b/>
        <sz val="10"/>
        <color theme="1"/>
        <rFont val="Calibri"/>
        <family val="2"/>
        <charset val="238"/>
        <scheme val="minor"/>
      </rPr>
      <t>KRYTERIUM OGRANICZAJĄCE: W ŻADNYM WYPAKU JEDNA STREFA NIE MOŻE WYSTAWIĆ W FINAŁACH WIĘCEJ PAR NIŻ 50% WSZYSTKICH MIEJSC MINUS JEDNO, czyli może maksymalnie 17 par chłopców i 11 par dziewcząt.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</si>
</sst>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11"/>
      <name val="Calibri"/>
      <family val="2"/>
      <charset val="238"/>
      <scheme val="minor"/>
    </font>
    <font>
      <b/>
      <sz val="3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DF7A8"/>
        <bgColor indexed="64"/>
      </patternFill>
    </fill>
    <fill>
      <patternFill patternType="solid">
        <fgColor rgb="FFF9F96B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0" fillId="4" borderId="5" xfId="0" applyFill="1" applyBorder="1" applyAlignment="1">
      <alignment horizontal="center" vertical="center"/>
    </xf>
    <xf numFmtId="0" fontId="0" fillId="4" borderId="7" xfId="0" applyFill="1" applyBorder="1"/>
    <xf numFmtId="0" fontId="0" fillId="4" borderId="9" xfId="0" applyFill="1" applyBorder="1"/>
    <xf numFmtId="0" fontId="0" fillId="4" borderId="4" xfId="0" applyFill="1" applyBorder="1"/>
    <xf numFmtId="0" fontId="0" fillId="4" borderId="6" xfId="0" applyFill="1" applyBorder="1"/>
    <xf numFmtId="0" fontId="0" fillId="4" borderId="0" xfId="0" applyFill="1"/>
    <xf numFmtId="0" fontId="0" fillId="4" borderId="8" xfId="0" applyFill="1" applyBorder="1"/>
    <xf numFmtId="0" fontId="0" fillId="6" borderId="5" xfId="0" applyFill="1" applyBorder="1" applyAlignment="1">
      <alignment horizontal="center" vertical="center"/>
    </xf>
    <xf numFmtId="0" fontId="0" fillId="6" borderId="7" xfId="0" applyFill="1" applyBorder="1"/>
    <xf numFmtId="0" fontId="0" fillId="6" borderId="9" xfId="0" applyFill="1" applyBorder="1"/>
    <xf numFmtId="0" fontId="0" fillId="6" borderId="12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6" borderId="4" xfId="0" applyFill="1" applyBorder="1"/>
    <xf numFmtId="0" fontId="0" fillId="6" borderId="6" xfId="0" applyFill="1" applyBorder="1"/>
    <xf numFmtId="0" fontId="0" fillId="6" borderId="0" xfId="0" applyFill="1"/>
    <xf numFmtId="0" fontId="0" fillId="6" borderId="8" xfId="0" applyFill="1" applyBorder="1"/>
    <xf numFmtId="0" fontId="6" fillId="11" borderId="13" xfId="0" applyFont="1" applyFill="1" applyBorder="1" applyAlignment="1">
      <alignment horizontal="center" vertical="center"/>
    </xf>
    <xf numFmtId="0" fontId="0" fillId="11" borderId="13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12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13" borderId="14" xfId="0" applyFill="1" applyBorder="1"/>
    <xf numFmtId="0" fontId="3" fillId="13" borderId="1" xfId="0" applyFont="1" applyFill="1" applyBorder="1" applyAlignment="1">
      <alignment horizontal="center"/>
    </xf>
    <xf numFmtId="9" fontId="3" fillId="13" borderId="1" xfId="0" applyNumberFormat="1" applyFont="1" applyFill="1" applyBorder="1" applyAlignment="1">
      <alignment horizontal="center"/>
    </xf>
    <xf numFmtId="0" fontId="0" fillId="4" borderId="4" xfId="0" applyFill="1" applyBorder="1" applyAlignment="1">
      <alignment vertical="center"/>
    </xf>
    <xf numFmtId="0" fontId="0" fillId="4" borderId="6" xfId="0" applyFill="1" applyBorder="1" applyAlignment="1">
      <alignment vertical="center"/>
    </xf>
    <xf numFmtId="0" fontId="0" fillId="13" borderId="5" xfId="0" applyFill="1" applyBorder="1"/>
    <xf numFmtId="0" fontId="0" fillId="13" borderId="4" xfId="0" applyFill="1" applyBorder="1"/>
    <xf numFmtId="0" fontId="0" fillId="13" borderId="6" xfId="0" applyFill="1" applyBorder="1"/>
    <xf numFmtId="0" fontId="0" fillId="13" borderId="0" xfId="0" applyFill="1" applyAlignment="1">
      <alignment vertical="center"/>
    </xf>
    <xf numFmtId="0" fontId="0" fillId="13" borderId="8" xfId="0" applyFill="1" applyBorder="1"/>
    <xf numFmtId="0" fontId="0" fillId="0" borderId="8" xfId="0" applyBorder="1"/>
    <xf numFmtId="0" fontId="0" fillId="13" borderId="7" xfId="0" applyFill="1" applyBorder="1" applyAlignment="1">
      <alignment vertical="center"/>
    </xf>
    <xf numFmtId="0" fontId="0" fillId="13" borderId="7" xfId="0" applyFill="1" applyBorder="1"/>
    <xf numFmtId="0" fontId="0" fillId="13" borderId="0" xfId="0" applyFill="1"/>
    <xf numFmtId="0" fontId="0" fillId="13" borderId="9" xfId="0" applyFill="1" applyBorder="1"/>
    <xf numFmtId="0" fontId="0" fillId="13" borderId="10" xfId="0" applyFill="1" applyBorder="1"/>
    <xf numFmtId="0" fontId="0" fillId="13" borderId="11" xfId="0" applyFill="1" applyBorder="1"/>
    <xf numFmtId="0" fontId="0" fillId="4" borderId="18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7" borderId="20" xfId="0" applyFill="1" applyBorder="1" applyAlignment="1">
      <alignment horizontal="center" vertical="center"/>
    </xf>
    <xf numFmtId="0" fontId="0" fillId="6" borderId="21" xfId="0" applyFill="1" applyBorder="1" applyAlignment="1">
      <alignment horizontal="center" vertical="center"/>
    </xf>
    <xf numFmtId="0" fontId="0" fillId="7" borderId="22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0" fillId="13" borderId="0" xfId="0" applyFill="1" applyAlignment="1">
      <alignment horizontal="center"/>
    </xf>
    <xf numFmtId="0" fontId="0" fillId="4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3" fillId="14" borderId="0" xfId="0" applyFont="1" applyFill="1" applyAlignment="1">
      <alignment horizontal="center" vertical="center"/>
    </xf>
    <xf numFmtId="9" fontId="0" fillId="6" borderId="0" xfId="0" applyNumberFormat="1" applyFill="1" applyAlignment="1">
      <alignment horizontal="center"/>
    </xf>
    <xf numFmtId="9" fontId="0" fillId="4" borderId="0" xfId="0" applyNumberFormat="1" applyFill="1" applyAlignment="1">
      <alignment horizontal="center"/>
    </xf>
    <xf numFmtId="0" fontId="3" fillId="14" borderId="0" xfId="0" applyFont="1" applyFill="1" applyAlignment="1">
      <alignment horizontal="center"/>
    </xf>
    <xf numFmtId="9" fontId="0" fillId="13" borderId="0" xfId="0" applyNumberFormat="1" applyFill="1" applyAlignment="1">
      <alignment horizontal="center"/>
    </xf>
    <xf numFmtId="0" fontId="1" fillId="13" borderId="0" xfId="0" applyFont="1" applyFill="1" applyAlignment="1">
      <alignment horizontal="center"/>
    </xf>
    <xf numFmtId="0" fontId="0" fillId="13" borderId="17" xfId="0" applyFill="1" applyBorder="1"/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0" fontId="0" fillId="6" borderId="0" xfId="0" applyNumberFormat="1" applyFill="1"/>
    <xf numFmtId="10" fontId="0" fillId="4" borderId="0" xfId="0" applyNumberFormat="1" applyFill="1"/>
    <xf numFmtId="10" fontId="0" fillId="8" borderId="0" xfId="0" applyNumberFormat="1" applyFill="1"/>
    <xf numFmtId="10" fontId="0" fillId="5" borderId="0" xfId="0" applyNumberFormat="1" applyFill="1"/>
    <xf numFmtId="10" fontId="0" fillId="4" borderId="15" xfId="0" applyNumberFormat="1" applyFill="1" applyBorder="1"/>
    <xf numFmtId="10" fontId="0" fillId="4" borderId="25" xfId="0" applyNumberFormat="1" applyFill="1" applyBorder="1"/>
    <xf numFmtId="10" fontId="0" fillId="4" borderId="26" xfId="0" applyNumberFormat="1" applyFill="1" applyBorder="1"/>
    <xf numFmtId="10" fontId="0" fillId="5" borderId="26" xfId="0" applyNumberFormat="1" applyFill="1" applyBorder="1"/>
    <xf numFmtId="10" fontId="0" fillId="6" borderId="28" xfId="0" applyNumberFormat="1" applyFill="1" applyBorder="1"/>
    <xf numFmtId="10" fontId="0" fillId="6" borderId="15" xfId="0" applyNumberFormat="1" applyFill="1" applyBorder="1"/>
    <xf numFmtId="10" fontId="0" fillId="6" borderId="29" xfId="0" applyNumberFormat="1" applyFill="1" applyBorder="1"/>
    <xf numFmtId="10" fontId="0" fillId="8" borderId="29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4" borderId="7" xfId="0" applyFill="1" applyBorder="1" applyAlignment="1">
      <alignment wrapText="1"/>
    </xf>
    <xf numFmtId="0" fontId="0" fillId="4" borderId="6" xfId="0" applyFill="1" applyBorder="1" applyAlignment="1">
      <alignment horizontal="left"/>
    </xf>
    <xf numFmtId="0" fontId="0" fillId="6" borderId="7" xfId="0" applyFill="1" applyBorder="1" applyAlignment="1">
      <alignment wrapText="1"/>
    </xf>
    <xf numFmtId="0" fontId="0" fillId="6" borderId="6" xfId="0" applyFill="1" applyBorder="1" applyAlignment="1">
      <alignment horizontal="left"/>
    </xf>
    <xf numFmtId="0" fontId="0" fillId="16" borderId="6" xfId="0" applyFill="1" applyBorder="1" applyAlignment="1">
      <alignment horizontal="center" vertical="center"/>
    </xf>
    <xf numFmtId="0" fontId="0" fillId="16" borderId="8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13" fillId="9" borderId="31" xfId="0" applyFont="1" applyFill="1" applyBorder="1" applyAlignment="1">
      <alignment horizontal="center"/>
    </xf>
    <xf numFmtId="9" fontId="14" fillId="10" borderId="31" xfId="0" applyNumberFormat="1" applyFont="1" applyFill="1" applyBorder="1" applyAlignment="1">
      <alignment horizontal="center"/>
    </xf>
    <xf numFmtId="0" fontId="0" fillId="12" borderId="1" xfId="0" applyFill="1" applyBorder="1" applyAlignment="1">
      <alignment horizontal="left" vertical="center"/>
    </xf>
    <xf numFmtId="0" fontId="8" fillId="10" borderId="32" xfId="0" applyFont="1" applyFill="1" applyBorder="1" applyAlignment="1">
      <alignment horizontal="center" vertical="center"/>
    </xf>
    <xf numFmtId="0" fontId="8" fillId="9" borderId="32" xfId="0" applyFont="1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0" fillId="10" borderId="13" xfId="0" applyFill="1" applyBorder="1" applyAlignment="1">
      <alignment horizontal="center" vertical="center"/>
    </xf>
    <xf numFmtId="0" fontId="6" fillId="10" borderId="13" xfId="0" applyFont="1" applyFill="1" applyBorder="1" applyAlignment="1">
      <alignment horizontal="center" vertical="center"/>
    </xf>
    <xf numFmtId="0" fontId="0" fillId="17" borderId="1" xfId="0" applyFill="1" applyBorder="1" applyAlignment="1">
      <alignment horizontal="center" vertical="center"/>
    </xf>
    <xf numFmtId="0" fontId="6" fillId="17" borderId="13" xfId="0" applyFont="1" applyFill="1" applyBorder="1" applyAlignment="1">
      <alignment horizontal="center" vertical="center"/>
    </xf>
    <xf numFmtId="0" fontId="0" fillId="17" borderId="13" xfId="0" applyFill="1" applyBorder="1" applyAlignment="1">
      <alignment horizontal="center" vertical="center"/>
    </xf>
    <xf numFmtId="0" fontId="0" fillId="18" borderId="1" xfId="0" applyFill="1" applyBorder="1" applyAlignment="1">
      <alignment horizontal="center" vertical="center"/>
    </xf>
    <xf numFmtId="0" fontId="6" fillId="18" borderId="13" xfId="0" applyFont="1" applyFill="1" applyBorder="1" applyAlignment="1">
      <alignment horizontal="center" vertical="center"/>
    </xf>
    <xf numFmtId="0" fontId="0" fillId="18" borderId="13" xfId="0" applyFill="1" applyBorder="1" applyAlignment="1">
      <alignment horizontal="center" vertical="center"/>
    </xf>
    <xf numFmtId="0" fontId="6" fillId="18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17" borderId="1" xfId="0" applyFont="1" applyFill="1" applyBorder="1" applyAlignment="1">
      <alignment horizontal="center" vertical="center"/>
    </xf>
    <xf numFmtId="0" fontId="8" fillId="10" borderId="13" xfId="0" applyFont="1" applyFill="1" applyBorder="1" applyAlignment="1">
      <alignment horizontal="center" vertical="center"/>
    </xf>
    <xf numFmtId="0" fontId="8" fillId="17" borderId="1" xfId="0" applyFont="1" applyFill="1" applyBorder="1" applyAlignment="1">
      <alignment horizontal="center" vertical="center"/>
    </xf>
    <xf numFmtId="0" fontId="8" fillId="18" borderId="1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0" fontId="9" fillId="2" borderId="0" xfId="0" applyFont="1" applyFill="1" applyAlignment="1" applyProtection="1">
      <alignment horizontal="center"/>
      <protection locked="0"/>
    </xf>
    <xf numFmtId="0" fontId="7" fillId="0" borderId="28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/>
    </xf>
    <xf numFmtId="0" fontId="0" fillId="17" borderId="1" xfId="0" applyFill="1" applyBorder="1" applyAlignment="1">
      <alignment horizontal="center" vertical="center"/>
    </xf>
    <xf numFmtId="0" fontId="0" fillId="18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10" borderId="13" xfId="0" applyFill="1" applyBorder="1" applyAlignment="1">
      <alignment horizontal="center" vertical="center"/>
    </xf>
    <xf numFmtId="0" fontId="0" fillId="17" borderId="2" xfId="0" applyFill="1" applyBorder="1" applyAlignment="1">
      <alignment horizontal="center" vertical="center"/>
    </xf>
    <xf numFmtId="0" fontId="0" fillId="17" borderId="3" xfId="0" applyFill="1" applyBorder="1" applyAlignment="1">
      <alignment horizontal="center" vertical="center"/>
    </xf>
    <xf numFmtId="0" fontId="0" fillId="18" borderId="2" xfId="0" applyFill="1" applyBorder="1" applyAlignment="1">
      <alignment horizontal="center" vertical="center"/>
    </xf>
    <xf numFmtId="0" fontId="0" fillId="18" borderId="3" xfId="0" applyFill="1" applyBorder="1" applyAlignment="1">
      <alignment horizontal="center" vertical="center"/>
    </xf>
    <xf numFmtId="0" fontId="0" fillId="11" borderId="2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13" borderId="5" xfId="0" applyFill="1" applyBorder="1" applyAlignment="1">
      <alignment horizontal="center" wrapText="1"/>
    </xf>
    <xf numFmtId="0" fontId="0" fillId="13" borderId="4" xfId="0" applyFill="1" applyBorder="1" applyAlignment="1">
      <alignment horizontal="center" wrapText="1"/>
    </xf>
    <xf numFmtId="0" fontId="0" fillId="13" borderId="9" xfId="0" applyFill="1" applyBorder="1" applyAlignment="1">
      <alignment horizontal="center" wrapText="1"/>
    </xf>
    <xf numFmtId="0" fontId="0" fillId="13" borderId="10" xfId="0" applyFill="1" applyBorder="1" applyAlignment="1">
      <alignment horizontal="center" wrapText="1"/>
    </xf>
    <xf numFmtId="0" fontId="15" fillId="13" borderId="6" xfId="0" applyFont="1" applyFill="1" applyBorder="1" applyAlignment="1">
      <alignment horizontal="center" vertical="center" wrapText="1"/>
    </xf>
    <xf numFmtId="0" fontId="15" fillId="13" borderId="11" xfId="0" applyFont="1" applyFill="1" applyBorder="1" applyAlignment="1">
      <alignment horizontal="center" vertical="center" wrapText="1"/>
    </xf>
    <xf numFmtId="0" fontId="0" fillId="14" borderId="7" xfId="0" applyFill="1" applyBorder="1" applyAlignment="1">
      <alignment horizontal="center"/>
    </xf>
    <xf numFmtId="0" fontId="0" fillId="14" borderId="0" xfId="0" applyFill="1" applyAlignment="1">
      <alignment horizontal="center"/>
    </xf>
    <xf numFmtId="0" fontId="10" fillId="4" borderId="1" xfId="0" applyFont="1" applyFill="1" applyBorder="1" applyAlignment="1">
      <alignment horizontal="center" wrapText="1"/>
    </xf>
    <xf numFmtId="0" fontId="0" fillId="15" borderId="7" xfId="0" applyFill="1" applyBorder="1" applyAlignment="1">
      <alignment horizontal="center"/>
    </xf>
    <xf numFmtId="0" fontId="0" fillId="15" borderId="0" xfId="0" applyFill="1" applyAlignment="1">
      <alignment horizontal="center"/>
    </xf>
    <xf numFmtId="0" fontId="0" fillId="15" borderId="1" xfId="0" applyFill="1" applyBorder="1" applyAlignment="1">
      <alignment horizontal="center"/>
    </xf>
    <xf numFmtId="0" fontId="0" fillId="15" borderId="2" xfId="0" applyFill="1" applyBorder="1" applyAlignment="1">
      <alignment horizontal="center"/>
    </xf>
    <xf numFmtId="10" fontId="0" fillId="10" borderId="10" xfId="0" applyNumberFormat="1" applyFill="1" applyBorder="1" applyAlignment="1">
      <alignment horizontal="center"/>
    </xf>
    <xf numFmtId="0" fontId="0" fillId="10" borderId="10" xfId="0" applyFill="1" applyBorder="1" applyAlignment="1">
      <alignment horizontal="center"/>
    </xf>
    <xf numFmtId="0" fontId="0" fillId="10" borderId="27" xfId="0" applyFill="1" applyBorder="1" applyAlignment="1">
      <alignment horizontal="center"/>
    </xf>
    <xf numFmtId="10" fontId="0" fillId="9" borderId="30" xfId="0" applyNumberFormat="1" applyFill="1" applyBorder="1" applyAlignment="1">
      <alignment horizontal="center"/>
    </xf>
    <xf numFmtId="10" fontId="0" fillId="9" borderId="10" xfId="0" applyNumberForma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6" borderId="7" xfId="0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8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6" borderId="8" xfId="0" applyFill="1" applyBorder="1" applyAlignment="1">
      <alignment horizontal="center"/>
    </xf>
    <xf numFmtId="0" fontId="0" fillId="6" borderId="4" xfId="0" applyFill="1" applyBorder="1" applyAlignment="1">
      <alignment horizontal="left" vertical="center"/>
    </xf>
    <xf numFmtId="0" fontId="0" fillId="6" borderId="6" xfId="0" applyFill="1" applyBorder="1" applyAlignment="1">
      <alignment horizontal="left" vertical="center"/>
    </xf>
    <xf numFmtId="0" fontId="0" fillId="5" borderId="10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8" borderId="11" xfId="0" applyFill="1" applyBorder="1" applyAlignment="1">
      <alignment horizontal="center"/>
    </xf>
    <xf numFmtId="0" fontId="0" fillId="4" borderId="5" xfId="0" applyFill="1" applyBorder="1" applyAlignment="1">
      <alignment horizontal="center" wrapText="1"/>
    </xf>
    <xf numFmtId="0" fontId="0" fillId="4" borderId="7" xfId="0" applyFill="1" applyBorder="1" applyAlignment="1">
      <alignment horizontal="center" wrapText="1"/>
    </xf>
    <xf numFmtId="0" fontId="0" fillId="6" borderId="5" xfId="0" applyFill="1" applyBorder="1" applyAlignment="1">
      <alignment horizontal="center" wrapText="1"/>
    </xf>
    <xf numFmtId="0" fontId="0" fillId="6" borderId="7" xfId="0" applyFill="1" applyBorder="1" applyAlignment="1">
      <alignment horizontal="center" wrapText="1"/>
    </xf>
    <xf numFmtId="10" fontId="0" fillId="4" borderId="0" xfId="0" applyNumberFormat="1" applyFill="1" applyAlignment="1">
      <alignment horizontal="center"/>
    </xf>
    <xf numFmtId="10" fontId="0" fillId="4" borderId="8" xfId="0" applyNumberFormat="1" applyFill="1" applyBorder="1" applyAlignment="1">
      <alignment horizontal="center"/>
    </xf>
    <xf numFmtId="10" fontId="0" fillId="6" borderId="0" xfId="0" applyNumberFormat="1" applyFill="1" applyAlignment="1">
      <alignment horizontal="center"/>
    </xf>
    <xf numFmtId="10" fontId="0" fillId="6" borderId="8" xfId="0" applyNumberFormat="1" applyFill="1" applyBorder="1" applyAlignment="1">
      <alignment horizontal="center"/>
    </xf>
    <xf numFmtId="10" fontId="0" fillId="5" borderId="10" xfId="0" applyNumberFormat="1" applyFill="1" applyBorder="1" applyAlignment="1">
      <alignment horizontal="center"/>
    </xf>
    <xf numFmtId="10" fontId="0" fillId="8" borderId="10" xfId="0" applyNumberFormat="1" applyFill="1" applyBorder="1" applyAlignment="1">
      <alignment horizontal="center"/>
    </xf>
    <xf numFmtId="10" fontId="0" fillId="4" borderId="0" xfId="0" applyNumberFormat="1" applyFill="1" applyAlignment="1">
      <alignment horizontal="center" wrapText="1"/>
    </xf>
    <xf numFmtId="10" fontId="0" fillId="4" borderId="8" xfId="0" applyNumberFormat="1" applyFill="1" applyBorder="1" applyAlignment="1">
      <alignment horizontal="center" wrapText="1"/>
    </xf>
    <xf numFmtId="0" fontId="0" fillId="4" borderId="5" xfId="0" applyFill="1" applyBorder="1" applyAlignment="1">
      <alignment horizontal="right" wrapText="1"/>
    </xf>
    <xf numFmtId="0" fontId="0" fillId="4" borderId="4" xfId="0" applyFill="1" applyBorder="1" applyAlignment="1">
      <alignment horizontal="right" wrapText="1"/>
    </xf>
    <xf numFmtId="0" fontId="0" fillId="6" borderId="5" xfId="0" applyFill="1" applyBorder="1" applyAlignment="1">
      <alignment horizontal="right" wrapText="1"/>
    </xf>
    <xf numFmtId="0" fontId="0" fillId="6" borderId="4" xfId="0" applyFill="1" applyBorder="1" applyAlignment="1">
      <alignment horizontal="right" wrapText="1"/>
    </xf>
    <xf numFmtId="0" fontId="0" fillId="4" borderId="4" xfId="0" applyFill="1" applyBorder="1" applyAlignment="1">
      <alignment horizontal="left"/>
    </xf>
    <xf numFmtId="0" fontId="0" fillId="4" borderId="6" xfId="0" applyFill="1" applyBorder="1" applyAlignment="1">
      <alignment horizontal="left"/>
    </xf>
    <xf numFmtId="0" fontId="0" fillId="6" borderId="4" xfId="0" applyFill="1" applyBorder="1" applyAlignment="1">
      <alignment horizontal="left"/>
    </xf>
    <xf numFmtId="0" fontId="0" fillId="6" borderId="6" xfId="0" applyFill="1" applyBorder="1" applyAlignment="1">
      <alignment horizontal="left"/>
    </xf>
  </cellXfs>
  <cellStyles count="1">
    <cellStyle name="Normalny" xfId="0" builtinId="0"/>
  </cellStyles>
  <dxfs count="6">
    <dxf>
      <fill>
        <patternFill>
          <bgColor rgb="FFCC00CC"/>
        </patternFill>
      </fill>
    </dxf>
    <dxf>
      <fill>
        <patternFill>
          <bgColor rgb="FFFF66FF"/>
        </patternFill>
      </fill>
    </dxf>
    <dxf>
      <fill>
        <patternFill>
          <fgColor rgb="FFFF66FF"/>
        </patternFill>
      </fill>
    </dxf>
    <dxf>
      <fill>
        <patternFill>
          <bgColor rgb="FFFF00FF"/>
        </patternFill>
      </fill>
    </dxf>
    <dxf>
      <fill>
        <patternFill>
          <bgColor rgb="FFFF66FF"/>
        </patternFill>
      </fill>
    </dxf>
    <dxf>
      <fill>
        <patternFill>
          <fgColor rgb="FFFF00FF"/>
        </patternFill>
      </fill>
    </dxf>
  </dxfs>
  <tableStyles count="0" defaultTableStyle="TableStyleMedium2" defaultPivotStyle="PivotStyleLight16"/>
  <colors>
    <mruColors>
      <color rgb="FF9DF7A8"/>
      <color rgb="FFFF66FF"/>
      <color rgb="FFFF00FF"/>
      <color rgb="FFF9F96B"/>
      <color rgb="FF17D0E3"/>
      <color rgb="FFCC00CC"/>
      <color rgb="FFF36B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09614-2D2C-4081-BA55-FF6C48BE5E04}">
  <dimension ref="A1:L35"/>
  <sheetViews>
    <sheetView tabSelected="1" workbookViewId="0">
      <selection activeCell="P27" sqref="P27"/>
    </sheetView>
  </sheetViews>
  <sheetFormatPr defaultRowHeight="15" x14ac:dyDescent="0.25"/>
  <cols>
    <col min="1" max="1" width="6.7109375" bestFit="1" customWidth="1"/>
    <col min="2" max="2" width="10.7109375" customWidth="1"/>
    <col min="3" max="3" width="9.5703125" bestFit="1" customWidth="1"/>
    <col min="4" max="4" width="18.7109375" bestFit="1" customWidth="1"/>
    <col min="5" max="5" width="19" bestFit="1" customWidth="1"/>
    <col min="6" max="6" width="25.5703125" customWidth="1"/>
    <col min="7" max="7" width="7.140625" bestFit="1" customWidth="1"/>
    <col min="8" max="8" width="7" bestFit="1" customWidth="1"/>
    <col min="9" max="9" width="10.28515625" customWidth="1"/>
    <col min="10" max="10" width="7.140625" bestFit="1" customWidth="1"/>
    <col min="12" max="12" width="1.28515625" customWidth="1"/>
  </cols>
  <sheetData>
    <row r="1" spans="1:12" ht="15.75" thickBot="1" x14ac:dyDescent="0.3">
      <c r="A1" s="27"/>
      <c r="B1" s="28"/>
      <c r="C1" s="88" t="s">
        <v>7</v>
      </c>
      <c r="D1" s="13" t="s">
        <v>8</v>
      </c>
      <c r="E1" s="49" t="s">
        <v>12</v>
      </c>
      <c r="F1" s="49" t="s">
        <v>8</v>
      </c>
      <c r="G1" s="50" t="s">
        <v>9</v>
      </c>
      <c r="H1" s="28"/>
      <c r="I1" s="28"/>
      <c r="J1" s="28"/>
      <c r="K1" s="35"/>
      <c r="L1" s="29"/>
    </row>
    <row r="2" spans="1:12" ht="15" customHeight="1" x14ac:dyDescent="0.25">
      <c r="A2" s="148" t="s">
        <v>32</v>
      </c>
      <c r="B2" s="149"/>
      <c r="C2" s="51" t="s">
        <v>6</v>
      </c>
      <c r="D2" s="51" t="s">
        <v>7</v>
      </c>
      <c r="E2" s="52" t="s">
        <v>6</v>
      </c>
      <c r="F2" s="52" t="s">
        <v>12</v>
      </c>
      <c r="G2" s="53" t="s">
        <v>1</v>
      </c>
      <c r="H2" s="142" t="s">
        <v>45</v>
      </c>
      <c r="I2" s="143"/>
      <c r="J2" s="143"/>
      <c r="K2" s="146">
        <v>3</v>
      </c>
      <c r="L2" s="31"/>
    </row>
    <row r="3" spans="1:12" ht="15.75" thickBot="1" x14ac:dyDescent="0.3">
      <c r="A3" s="151" t="s">
        <v>36</v>
      </c>
      <c r="B3" s="152"/>
      <c r="C3" s="111">
        <v>36</v>
      </c>
      <c r="D3" s="54">
        <v>0.5</v>
      </c>
      <c r="E3" s="111">
        <v>24</v>
      </c>
      <c r="F3" s="55">
        <v>0.5</v>
      </c>
      <c r="G3" s="56" t="s">
        <v>2</v>
      </c>
      <c r="H3" s="144"/>
      <c r="I3" s="145"/>
      <c r="J3" s="145"/>
      <c r="K3" s="147"/>
      <c r="L3" s="31"/>
    </row>
    <row r="4" spans="1:12" x14ac:dyDescent="0.25">
      <c r="A4" s="151" t="s">
        <v>33</v>
      </c>
      <c r="B4" s="152"/>
      <c r="C4" s="89" t="s">
        <v>41</v>
      </c>
      <c r="D4" s="54">
        <v>0.33</v>
      </c>
      <c r="E4" s="90" t="s">
        <v>42</v>
      </c>
      <c r="F4" s="55">
        <v>0.33</v>
      </c>
      <c r="G4" s="56" t="s">
        <v>0</v>
      </c>
      <c r="H4" s="35"/>
      <c r="I4" s="35"/>
      <c r="J4" s="35"/>
      <c r="K4" s="35"/>
      <c r="L4" s="31"/>
    </row>
    <row r="5" spans="1:12" x14ac:dyDescent="0.25">
      <c r="A5" s="153" t="s">
        <v>37</v>
      </c>
      <c r="B5" s="154"/>
      <c r="C5" s="93">
        <f>G15</f>
        <v>5</v>
      </c>
      <c r="D5" s="54">
        <v>0.17</v>
      </c>
      <c r="E5" s="92">
        <f>G24</f>
        <v>5</v>
      </c>
      <c r="F5" s="55">
        <v>0.17</v>
      </c>
      <c r="G5" s="56" t="s">
        <v>3</v>
      </c>
      <c r="H5" s="35"/>
      <c r="I5" s="35"/>
      <c r="J5" s="35"/>
      <c r="K5" s="35"/>
      <c r="L5" s="31"/>
    </row>
    <row r="6" spans="1:12" x14ac:dyDescent="0.25">
      <c r="A6" s="34"/>
      <c r="B6" s="35"/>
      <c r="C6" s="48"/>
      <c r="D6" s="57"/>
      <c r="E6" s="57"/>
      <c r="F6" s="57"/>
      <c r="G6" s="58"/>
      <c r="H6" s="35"/>
      <c r="I6" s="35"/>
      <c r="J6" s="35"/>
      <c r="K6" s="35"/>
      <c r="L6" s="31"/>
    </row>
    <row r="7" spans="1:12" x14ac:dyDescent="0.25">
      <c r="A7" s="59"/>
      <c r="B7" s="22"/>
      <c r="C7" s="23" t="s">
        <v>18</v>
      </c>
      <c r="D7" s="24" t="s">
        <v>19</v>
      </c>
      <c r="E7" s="24" t="s">
        <v>20</v>
      </c>
      <c r="F7" s="24" t="s">
        <v>21</v>
      </c>
      <c r="G7" s="23" t="s">
        <v>22</v>
      </c>
      <c r="H7" s="24" t="s">
        <v>23</v>
      </c>
      <c r="I7" s="24" t="s">
        <v>24</v>
      </c>
      <c r="J7" s="24" t="s">
        <v>25</v>
      </c>
      <c r="K7" s="35"/>
      <c r="L7" s="31"/>
    </row>
    <row r="8" spans="1:12" x14ac:dyDescent="0.25">
      <c r="A8" s="60" t="s">
        <v>5</v>
      </c>
      <c r="B8" s="61" t="s">
        <v>4</v>
      </c>
      <c r="C8" s="160" t="s">
        <v>26</v>
      </c>
      <c r="D8" s="160"/>
      <c r="E8" s="160"/>
      <c r="F8" s="160"/>
      <c r="G8" s="160"/>
      <c r="H8" s="160"/>
      <c r="I8" s="160"/>
      <c r="J8" s="160"/>
      <c r="K8" s="48"/>
      <c r="L8" s="31"/>
    </row>
    <row r="9" spans="1:12" x14ac:dyDescent="0.25">
      <c r="A9" s="78">
        <v>0.4</v>
      </c>
      <c r="B9" s="62">
        <v>2024</v>
      </c>
      <c r="C9" s="71">
        <f>'2lata.wstecz'!$E$43</f>
        <v>0.15000000000000002</v>
      </c>
      <c r="D9" s="72">
        <f>'2lata.wstecz'!$E$44</f>
        <v>8.0000000000000016E-2</v>
      </c>
      <c r="E9" s="72">
        <f>'2lata.wstecz'!$E$45</f>
        <v>9.0000000000000011E-2</v>
      </c>
      <c r="F9" s="72">
        <f>'2lata.wstecz'!$E$46</f>
        <v>8.0000000000000016E-2</v>
      </c>
      <c r="G9" s="67">
        <f>'2lata.wstecz'!$B$43</f>
        <v>0.16363636363636366</v>
      </c>
      <c r="H9" s="67">
        <f>'2lata.wstecz'!$B$44</f>
        <v>0</v>
      </c>
      <c r="I9" s="67">
        <f>'2lata.wstecz'!$B$45</f>
        <v>7.2727272727272738E-2</v>
      </c>
      <c r="J9" s="68">
        <f>'2lata.wstecz'!$B$46</f>
        <v>0.16363636363636366</v>
      </c>
      <c r="K9" s="35"/>
      <c r="L9" s="31"/>
    </row>
    <row r="10" spans="1:12" x14ac:dyDescent="0.25">
      <c r="A10" s="79">
        <v>0.6</v>
      </c>
      <c r="B10" s="62">
        <v>2025</v>
      </c>
      <c r="C10" s="73">
        <f>'1rok.wstecz'!$E43</f>
        <v>0.21818181818181817</v>
      </c>
      <c r="D10" s="63">
        <f>'1rok.wstecz'!$E44</f>
        <v>9.0909090909090912E-2</v>
      </c>
      <c r="E10" s="63">
        <f>'1rok.wstecz'!$E45</f>
        <v>0.18181818181818182</v>
      </c>
      <c r="F10" s="63">
        <f>'1rok.wstecz'!$E46</f>
        <v>0.10909090909090909</v>
      </c>
      <c r="G10" s="64">
        <f>'1rok.wstecz'!$B43</f>
        <v>0.11612903225806451</v>
      </c>
      <c r="H10" s="64">
        <f>'1rok.wstecz'!$B44</f>
        <v>5.8064516129032254E-2</v>
      </c>
      <c r="I10" s="64">
        <f>'1rok.wstecz'!$B45</f>
        <v>0.19354838709677419</v>
      </c>
      <c r="J10" s="69">
        <f>'1rok.wstecz'!$B46</f>
        <v>0.23225806451612901</v>
      </c>
      <c r="K10" s="35"/>
      <c r="L10" s="31"/>
    </row>
    <row r="11" spans="1:12" x14ac:dyDescent="0.25">
      <c r="A11" s="34"/>
      <c r="B11" t="s">
        <v>27</v>
      </c>
      <c r="C11" s="74">
        <f t="shared" ref="C11:J11" si="0">SUM(C9:C10)</f>
        <v>0.36818181818181817</v>
      </c>
      <c r="D11" s="65">
        <f t="shared" si="0"/>
        <v>0.17090909090909093</v>
      </c>
      <c r="E11" s="65">
        <f t="shared" si="0"/>
        <v>0.27181818181818185</v>
      </c>
      <c r="F11" s="65">
        <f t="shared" si="0"/>
        <v>0.18909090909090909</v>
      </c>
      <c r="G11" s="66">
        <f t="shared" si="0"/>
        <v>0.27976539589442817</v>
      </c>
      <c r="H11" s="66">
        <f t="shared" si="0"/>
        <v>5.8064516129032254E-2</v>
      </c>
      <c r="I11" s="66">
        <f t="shared" si="0"/>
        <v>0.26627565982404694</v>
      </c>
      <c r="J11" s="70">
        <f t="shared" si="0"/>
        <v>0.39589442815249265</v>
      </c>
      <c r="K11" s="35"/>
      <c r="L11" s="31"/>
    </row>
    <row r="12" spans="1:12" ht="15.75" thickBot="1" x14ac:dyDescent="0.3">
      <c r="A12" s="34"/>
      <c r="B12" t="s">
        <v>16</v>
      </c>
      <c r="C12" s="158">
        <f>SUM(C11:F11)</f>
        <v>1</v>
      </c>
      <c r="D12" s="159"/>
      <c r="E12" s="159"/>
      <c r="F12" s="159"/>
      <c r="G12" s="155">
        <f>SUM(G11:J11)</f>
        <v>1</v>
      </c>
      <c r="H12" s="156"/>
      <c r="I12" s="156"/>
      <c r="J12" s="157"/>
      <c r="K12" s="35"/>
      <c r="L12" s="31"/>
    </row>
    <row r="13" spans="1:12" x14ac:dyDescent="0.25">
      <c r="A13" s="161" t="s">
        <v>29</v>
      </c>
      <c r="B13" s="162"/>
      <c r="C13" s="30"/>
      <c r="D13" s="30"/>
      <c r="E13" s="30"/>
      <c r="F13" s="30"/>
      <c r="G13" s="30"/>
      <c r="H13" s="30"/>
      <c r="I13" s="30"/>
      <c r="J13" s="30"/>
      <c r="K13" s="30"/>
      <c r="L13" s="31"/>
    </row>
    <row r="14" spans="1:12" x14ac:dyDescent="0.25">
      <c r="A14" s="134" t="s">
        <v>28</v>
      </c>
      <c r="B14" s="135"/>
      <c r="C14" s="136" t="s">
        <v>38</v>
      </c>
      <c r="D14" s="136"/>
      <c r="E14" s="19" t="s">
        <v>30</v>
      </c>
      <c r="F14" s="91" t="s">
        <v>40</v>
      </c>
      <c r="G14" s="137" t="s">
        <v>39</v>
      </c>
      <c r="H14" s="137"/>
      <c r="I14" s="137"/>
      <c r="J14" s="136" t="s">
        <v>35</v>
      </c>
      <c r="K14" s="136"/>
      <c r="L14" s="32"/>
    </row>
    <row r="15" spans="1:12" ht="18.75" x14ac:dyDescent="0.25">
      <c r="B15" s="107" t="s">
        <v>1</v>
      </c>
      <c r="C15" s="126">
        <f>ROUND($C$3*$D$3/4,0)</f>
        <v>5</v>
      </c>
      <c r="D15" s="126"/>
      <c r="E15" s="96">
        <f>ROUND($C$3*$D$4*C$11,0)</f>
        <v>4</v>
      </c>
      <c r="F15" s="97">
        <f>MIN(C15+E15,$C$3/2-1)</f>
        <v>9</v>
      </c>
      <c r="G15" s="140">
        <f>C3-F19</f>
        <v>5</v>
      </c>
      <c r="H15" s="140"/>
      <c r="I15" s="140"/>
      <c r="J15" s="126">
        <f>MIN(F15+$G$15,C3/2-1,F15+K2)</f>
        <v>12</v>
      </c>
      <c r="K15" s="126"/>
      <c r="L15" s="31"/>
    </row>
    <row r="16" spans="1:12" ht="18.75" x14ac:dyDescent="0.25">
      <c r="A16" s="33"/>
      <c r="B16" s="108" t="s">
        <v>2</v>
      </c>
      <c r="C16" s="122">
        <f t="shared" ref="C16:C18" si="1">ROUND($C$3*$D$3/4,0)</f>
        <v>5</v>
      </c>
      <c r="D16" s="122"/>
      <c r="E16" s="98">
        <f>ROUND($C$3*$D$4*D$11,0)</f>
        <v>2</v>
      </c>
      <c r="F16" s="99">
        <f t="shared" ref="F16:F18" si="2">MIN(C16+E16,$C$3/2-1)</f>
        <v>7</v>
      </c>
      <c r="G16" s="125"/>
      <c r="H16" s="125"/>
      <c r="I16" s="125"/>
      <c r="J16" s="122">
        <f>MIN(F16+$G$15,C3/2-1,F16+K2)</f>
        <v>10</v>
      </c>
      <c r="K16" s="122"/>
      <c r="L16" s="31"/>
    </row>
    <row r="17" spans="1:12" ht="18.75" x14ac:dyDescent="0.25">
      <c r="A17" s="33"/>
      <c r="B17" s="109" t="s">
        <v>0</v>
      </c>
      <c r="C17" s="123">
        <f t="shared" si="1"/>
        <v>5</v>
      </c>
      <c r="D17" s="123"/>
      <c r="E17" s="101">
        <f>ROUND($C$3*$D$4*E$11,0)</f>
        <v>3</v>
      </c>
      <c r="F17" s="102">
        <f t="shared" si="2"/>
        <v>8</v>
      </c>
      <c r="G17" s="125"/>
      <c r="H17" s="125"/>
      <c r="I17" s="125"/>
      <c r="J17" s="123">
        <f>MIN(F17+$G$15,C3/2-1,F17+K2)</f>
        <v>11</v>
      </c>
      <c r="K17" s="123"/>
      <c r="L17" s="31"/>
    </row>
    <row r="18" spans="1:12" ht="18.75" x14ac:dyDescent="0.25">
      <c r="A18" s="33"/>
      <c r="B18" s="110" t="s">
        <v>3</v>
      </c>
      <c r="C18" s="124">
        <f t="shared" si="1"/>
        <v>5</v>
      </c>
      <c r="D18" s="124"/>
      <c r="E18" s="94">
        <f>ROUND($C$3*$D$4*F$11,)</f>
        <v>2</v>
      </c>
      <c r="F18" s="17">
        <f t="shared" si="2"/>
        <v>7</v>
      </c>
      <c r="G18" s="125"/>
      <c r="H18" s="125"/>
      <c r="I18" s="125"/>
      <c r="J18" s="124">
        <f>MIN(F18+$G$15,C3/2-1,F18+K2)</f>
        <v>10</v>
      </c>
      <c r="K18" s="124"/>
      <c r="L18" s="31"/>
    </row>
    <row r="19" spans="1:12" ht="26.25" customHeight="1" x14ac:dyDescent="0.25">
      <c r="A19" s="33"/>
      <c r="B19" s="19" t="s">
        <v>27</v>
      </c>
      <c r="C19" s="133">
        <f>SUM(C15:D18)</f>
        <v>20</v>
      </c>
      <c r="D19" s="133"/>
      <c r="E19" s="21">
        <f>SUM(E15:E18)</f>
        <v>11</v>
      </c>
      <c r="F19" s="20">
        <f>SUM(F15:F18)</f>
        <v>31</v>
      </c>
      <c r="G19" s="141" t="s">
        <v>43</v>
      </c>
      <c r="H19" s="141"/>
      <c r="I19" s="141"/>
      <c r="J19" s="141"/>
      <c r="K19" s="141"/>
      <c r="L19" s="31"/>
    </row>
    <row r="20" spans="1:12" x14ac:dyDescent="0.25">
      <c r="A20" s="33"/>
      <c r="B20" s="30"/>
      <c r="C20" s="30"/>
      <c r="D20" s="30"/>
      <c r="E20" s="30"/>
      <c r="F20" s="30"/>
      <c r="G20" s="141"/>
      <c r="H20" s="141"/>
      <c r="I20" s="141"/>
      <c r="J20" s="141"/>
      <c r="K20" s="141"/>
      <c r="L20" s="31"/>
    </row>
    <row r="21" spans="1:12" x14ac:dyDescent="0.25">
      <c r="A21" s="33"/>
      <c r="B21" s="30"/>
      <c r="C21" s="30"/>
      <c r="D21" s="30"/>
      <c r="E21" s="30"/>
      <c r="F21" s="30"/>
      <c r="G21" s="141"/>
      <c r="H21" s="141"/>
      <c r="I21" s="141"/>
      <c r="J21" s="141"/>
      <c r="K21" s="141"/>
      <c r="L21" s="31"/>
    </row>
    <row r="22" spans="1:12" x14ac:dyDescent="0.25">
      <c r="A22" s="138" t="s">
        <v>31</v>
      </c>
      <c r="B22" s="139"/>
      <c r="C22" s="30"/>
      <c r="D22" s="30"/>
      <c r="E22" s="105"/>
      <c r="F22" s="30"/>
      <c r="G22" s="30"/>
      <c r="H22" s="30"/>
      <c r="I22" s="30"/>
      <c r="J22" s="30"/>
      <c r="K22" s="30"/>
      <c r="L22" s="31"/>
    </row>
    <row r="23" spans="1:12" x14ac:dyDescent="0.25">
      <c r="A23" s="134" t="s">
        <v>28</v>
      </c>
      <c r="B23" s="135"/>
      <c r="C23" s="136" t="s">
        <v>38</v>
      </c>
      <c r="D23" s="136"/>
      <c r="E23" s="19" t="s">
        <v>30</v>
      </c>
      <c r="F23" s="91" t="s">
        <v>40</v>
      </c>
      <c r="G23" s="137" t="s">
        <v>39</v>
      </c>
      <c r="H23" s="137"/>
      <c r="I23" s="137"/>
      <c r="J23" s="136" t="s">
        <v>35</v>
      </c>
      <c r="K23" s="136"/>
      <c r="L23" s="31"/>
    </row>
    <row r="24" spans="1:12" ht="18.75" x14ac:dyDescent="0.25">
      <c r="B24" s="107" t="s">
        <v>1</v>
      </c>
      <c r="C24" s="126">
        <f>ROUND($E$3*$F$3/4,0)</f>
        <v>3</v>
      </c>
      <c r="D24" s="126"/>
      <c r="E24" s="96">
        <f>ROUND($E$3*$F$4*G$11,0)</f>
        <v>2</v>
      </c>
      <c r="F24" s="97">
        <f>MIN(C24+E24,E3/2-1)</f>
        <v>5</v>
      </c>
      <c r="G24" s="125">
        <f>E3-F28</f>
        <v>5</v>
      </c>
      <c r="H24" s="125"/>
      <c r="I24" s="125"/>
      <c r="J24" s="121">
        <f>MIN(F24+$G$24,E3/2-1,F24+K2)</f>
        <v>8</v>
      </c>
      <c r="K24" s="121"/>
      <c r="L24" s="31"/>
    </row>
    <row r="25" spans="1:12" ht="18.75" x14ac:dyDescent="0.25">
      <c r="A25" s="33"/>
      <c r="B25" s="108" t="s">
        <v>2</v>
      </c>
      <c r="C25" s="127">
        <f t="shared" ref="C25:C27" si="3">ROUND($E$3*$F$3/4,0)</f>
        <v>3</v>
      </c>
      <c r="D25" s="128"/>
      <c r="E25" s="100">
        <f>ROUND($E$3*$F$4*H$11,0)</f>
        <v>0</v>
      </c>
      <c r="F25" s="106">
        <f>MIN(C25+E25,E3/2-1)</f>
        <v>3</v>
      </c>
      <c r="G25" s="125"/>
      <c r="H25" s="125"/>
      <c r="I25" s="125"/>
      <c r="J25" s="122">
        <f>MIN(F25+$G$24,E3/2-1,F25+K2)</f>
        <v>6</v>
      </c>
      <c r="K25" s="122"/>
      <c r="L25" s="31"/>
    </row>
    <row r="26" spans="1:12" ht="18.75" x14ac:dyDescent="0.25">
      <c r="A26" s="33"/>
      <c r="B26" s="109" t="s">
        <v>0</v>
      </c>
      <c r="C26" s="129">
        <f t="shared" si="3"/>
        <v>3</v>
      </c>
      <c r="D26" s="130"/>
      <c r="E26" s="103">
        <f>ROUND($E$3*$F$4*I$11,0)</f>
        <v>2</v>
      </c>
      <c r="F26" s="104">
        <f>MIN(C26+E26,E3/2-1)</f>
        <v>5</v>
      </c>
      <c r="G26" s="125"/>
      <c r="H26" s="125"/>
      <c r="I26" s="125"/>
      <c r="J26" s="123">
        <f>MIN(F26+$G$24,E3/2-1,F26+K2)</f>
        <v>8</v>
      </c>
      <c r="K26" s="123"/>
      <c r="L26" s="31"/>
    </row>
    <row r="27" spans="1:12" ht="18.75" x14ac:dyDescent="0.25">
      <c r="A27" s="33"/>
      <c r="B27" s="110" t="s">
        <v>3</v>
      </c>
      <c r="C27" s="131">
        <f t="shared" si="3"/>
        <v>3</v>
      </c>
      <c r="D27" s="132"/>
      <c r="E27" s="18">
        <f>ROUND($E$3*$F$4*J$11,0)</f>
        <v>3</v>
      </c>
      <c r="F27" s="95">
        <f>MIN(C27+E27,E3/2-1)</f>
        <v>6</v>
      </c>
      <c r="G27" s="125"/>
      <c r="H27" s="125"/>
      <c r="I27" s="125"/>
      <c r="J27" s="124">
        <f>MIN(F27+$G$24,E3/2-1,F27+K2)</f>
        <v>9</v>
      </c>
      <c r="K27" s="124"/>
      <c r="L27" s="31"/>
    </row>
    <row r="28" spans="1:12" ht="23.25" customHeight="1" x14ac:dyDescent="0.25">
      <c r="A28" s="33"/>
      <c r="B28" s="19" t="s">
        <v>27</v>
      </c>
      <c r="C28" s="133">
        <f>SUM(C24:D27)</f>
        <v>12</v>
      </c>
      <c r="D28" s="133"/>
      <c r="E28" s="21">
        <f>SUM(E24:E27)</f>
        <v>7</v>
      </c>
      <c r="F28" s="20">
        <f>SUM(F24:F27)</f>
        <v>19</v>
      </c>
      <c r="G28" s="112" t="s">
        <v>43</v>
      </c>
      <c r="H28" s="113"/>
      <c r="I28" s="113"/>
      <c r="J28" s="113"/>
      <c r="K28" s="114"/>
      <c r="L28" s="31"/>
    </row>
    <row r="29" spans="1:12" x14ac:dyDescent="0.25">
      <c r="A29" s="33"/>
      <c r="B29" s="30"/>
      <c r="C29" s="30"/>
      <c r="D29" s="30"/>
      <c r="E29" s="30"/>
      <c r="F29" s="30"/>
      <c r="G29" s="115"/>
      <c r="H29" s="116"/>
      <c r="I29" s="116"/>
      <c r="J29" s="116"/>
      <c r="K29" s="117"/>
      <c r="L29" s="31"/>
    </row>
    <row r="30" spans="1:12" x14ac:dyDescent="0.25">
      <c r="A30" s="33"/>
      <c r="B30" s="30"/>
      <c r="C30" s="30"/>
      <c r="D30" s="30"/>
      <c r="E30" s="30"/>
      <c r="F30" s="30"/>
      <c r="G30" s="118"/>
      <c r="H30" s="119"/>
      <c r="I30" s="119"/>
      <c r="J30" s="119"/>
      <c r="K30" s="120"/>
      <c r="L30" s="31"/>
    </row>
    <row r="31" spans="1:12" ht="6.75" customHeight="1" x14ac:dyDescent="0.25">
      <c r="A31" s="34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1"/>
    </row>
    <row r="32" spans="1:12" x14ac:dyDescent="0.25">
      <c r="A32" s="34"/>
      <c r="B32" s="150" t="s">
        <v>46</v>
      </c>
      <c r="C32" s="150"/>
      <c r="D32" s="150"/>
      <c r="E32" s="150"/>
      <c r="F32" s="150"/>
      <c r="G32" s="150"/>
      <c r="H32" s="150"/>
      <c r="I32" s="150"/>
      <c r="J32" s="35"/>
      <c r="K32" s="35"/>
      <c r="L32" s="31"/>
    </row>
    <row r="33" spans="1:12" x14ac:dyDescent="0.25">
      <c r="A33" s="34"/>
      <c r="B33" s="150"/>
      <c r="C33" s="150"/>
      <c r="D33" s="150"/>
      <c r="E33" s="150"/>
      <c r="F33" s="150"/>
      <c r="G33" s="150"/>
      <c r="H33" s="150"/>
      <c r="I33" s="150"/>
      <c r="J33" s="35"/>
      <c r="K33" s="35"/>
      <c r="L33" s="31"/>
    </row>
    <row r="34" spans="1:12" ht="26.25" customHeight="1" x14ac:dyDescent="0.25">
      <c r="A34" s="34"/>
      <c r="B34" s="150" t="s">
        <v>44</v>
      </c>
      <c r="C34" s="150"/>
      <c r="D34" s="150"/>
      <c r="E34" s="150"/>
      <c r="F34" s="150"/>
      <c r="G34" s="150"/>
      <c r="H34" s="150"/>
      <c r="I34" s="150"/>
      <c r="J34" s="35"/>
      <c r="K34" s="35"/>
      <c r="L34" s="31"/>
    </row>
    <row r="35" spans="1:12" ht="9.75" customHeight="1" thickBot="1" x14ac:dyDescent="0.3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8"/>
    </row>
  </sheetData>
  <sheetProtection algorithmName="SHA-512" hashValue="wE0Xrjr33EP3MqCjFK/zy86tNZnS8UHcnW53fQO/Ee30VAshsj74TLgjhRJI5sVHYlvat1ieB0Az5fStHJuO4Q==" saltValue="wN/SepDb7/Co722aDuoALA==" spinCount="100000" sheet="1" objects="1" scenarios="1"/>
  <mergeCells count="43">
    <mergeCell ref="H2:J3"/>
    <mergeCell ref="K2:K3"/>
    <mergeCell ref="A2:B2"/>
    <mergeCell ref="B34:I34"/>
    <mergeCell ref="B32:I33"/>
    <mergeCell ref="A3:B3"/>
    <mergeCell ref="A4:B4"/>
    <mergeCell ref="A5:B5"/>
    <mergeCell ref="G12:J12"/>
    <mergeCell ref="C12:F12"/>
    <mergeCell ref="C8:J8"/>
    <mergeCell ref="A13:B13"/>
    <mergeCell ref="C14:D14"/>
    <mergeCell ref="J14:K14"/>
    <mergeCell ref="J15:K15"/>
    <mergeCell ref="J16:K16"/>
    <mergeCell ref="J17:K17"/>
    <mergeCell ref="J18:K18"/>
    <mergeCell ref="A23:B23"/>
    <mergeCell ref="A14:B14"/>
    <mergeCell ref="C23:D23"/>
    <mergeCell ref="G23:I23"/>
    <mergeCell ref="A22:B22"/>
    <mergeCell ref="C19:D19"/>
    <mergeCell ref="G14:I14"/>
    <mergeCell ref="C16:D16"/>
    <mergeCell ref="C17:D17"/>
    <mergeCell ref="C18:D18"/>
    <mergeCell ref="G15:I18"/>
    <mergeCell ref="C15:D15"/>
    <mergeCell ref="G19:K21"/>
    <mergeCell ref="J23:K23"/>
    <mergeCell ref="C24:D24"/>
    <mergeCell ref="C25:D25"/>
    <mergeCell ref="C26:D26"/>
    <mergeCell ref="C27:D27"/>
    <mergeCell ref="C28:D28"/>
    <mergeCell ref="G28:K30"/>
    <mergeCell ref="J24:K24"/>
    <mergeCell ref="J25:K25"/>
    <mergeCell ref="J26:K26"/>
    <mergeCell ref="J27:K27"/>
    <mergeCell ref="G24:I27"/>
  </mergeCells>
  <conditionalFormatting sqref="F15:F18">
    <cfRule type="cellIs" dxfId="5" priority="2" operator="lessThan">
      <formula>4</formula>
    </cfRule>
    <cfRule type="cellIs" dxfId="4" priority="3" operator="lessThan">
      <formula>4</formula>
    </cfRule>
    <cfRule type="cellIs" dxfId="3" priority="6" operator="lessThan">
      <formula>4</formula>
    </cfRule>
  </conditionalFormatting>
  <conditionalFormatting sqref="F24:F27">
    <cfRule type="cellIs" dxfId="2" priority="1" operator="lessThan">
      <formula>4</formula>
    </cfRule>
    <cfRule type="cellIs" dxfId="1" priority="4" operator="lessThan">
      <formula>4</formula>
    </cfRule>
    <cfRule type="cellIs" dxfId="0" priority="5" operator="lessThan">
      <formula>4</formula>
    </cfRule>
  </conditionalFormatting>
  <pageMargins left="0.25" right="0.25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28FDD-1A4F-402C-93AC-675E9807572E}">
  <dimension ref="A1:G48"/>
  <sheetViews>
    <sheetView topLeftCell="A15" zoomScale="106" zoomScaleNormal="106" workbookViewId="0">
      <selection activeCell="I17" sqref="I17"/>
    </sheetView>
  </sheetViews>
  <sheetFormatPr defaultRowHeight="15" x14ac:dyDescent="0.25"/>
  <cols>
    <col min="1" max="1" width="11.5703125" customWidth="1"/>
    <col min="2" max="2" width="11.28515625" bestFit="1" customWidth="1"/>
    <col min="3" max="3" width="12" bestFit="1" customWidth="1"/>
    <col min="4" max="4" width="12.42578125" customWidth="1"/>
    <col min="5" max="5" width="11.28515625" bestFit="1" customWidth="1"/>
    <col min="6" max="6" width="12" bestFit="1" customWidth="1"/>
    <col min="7" max="7" width="3.140625" customWidth="1"/>
  </cols>
  <sheetData>
    <row r="1" spans="1:7" x14ac:dyDescent="0.25">
      <c r="A1" s="39" t="s">
        <v>12</v>
      </c>
      <c r="B1" s="40" t="s">
        <v>10</v>
      </c>
      <c r="C1" s="41" t="s">
        <v>11</v>
      </c>
      <c r="D1" s="42" t="s">
        <v>7</v>
      </c>
      <c r="E1" s="40" t="s">
        <v>10</v>
      </c>
      <c r="F1" s="43" t="s">
        <v>11</v>
      </c>
      <c r="G1" s="86">
        <v>2</v>
      </c>
    </row>
    <row r="2" spans="1:7" x14ac:dyDescent="0.25">
      <c r="A2" s="44">
        <f>ROW()-1</f>
        <v>1</v>
      </c>
      <c r="B2" s="75" t="s">
        <v>1</v>
      </c>
      <c r="C2" s="76" t="s">
        <v>3</v>
      </c>
      <c r="D2" s="11">
        <f>ROW()-1</f>
        <v>1</v>
      </c>
      <c r="E2" s="75" t="s">
        <v>2</v>
      </c>
      <c r="F2" s="77" t="s">
        <v>1</v>
      </c>
      <c r="G2" s="87">
        <v>0</v>
      </c>
    </row>
    <row r="3" spans="1:7" x14ac:dyDescent="0.25">
      <c r="A3" s="44">
        <f t="shared" ref="A3:A24" si="0">ROW()-1</f>
        <v>2</v>
      </c>
      <c r="B3" s="75" t="s">
        <v>3</v>
      </c>
      <c r="C3" s="76" t="s">
        <v>0</v>
      </c>
      <c r="D3" s="11">
        <f t="shared" ref="D3:D24" si="1">ROW()-1</f>
        <v>2</v>
      </c>
      <c r="E3" s="75" t="s">
        <v>0</v>
      </c>
      <c r="F3" s="77" t="s">
        <v>1</v>
      </c>
      <c r="G3" s="87">
        <v>2</v>
      </c>
    </row>
    <row r="4" spans="1:7" x14ac:dyDescent="0.25">
      <c r="A4" s="44">
        <f t="shared" si="0"/>
        <v>3</v>
      </c>
      <c r="B4" s="75" t="s">
        <v>0</v>
      </c>
      <c r="C4" s="76" t="s">
        <v>3</v>
      </c>
      <c r="D4" s="11">
        <f t="shared" si="1"/>
        <v>3</v>
      </c>
      <c r="E4" s="75" t="s">
        <v>1</v>
      </c>
      <c r="F4" s="77" t="s">
        <v>0</v>
      </c>
      <c r="G4" s="87">
        <v>5</v>
      </c>
    </row>
    <row r="5" spans="1:7" x14ac:dyDescent="0.25">
      <c r="A5" s="44">
        <f t="shared" si="0"/>
        <v>4</v>
      </c>
      <c r="B5" s="75" t="s">
        <v>0</v>
      </c>
      <c r="C5" s="76" t="s">
        <v>1</v>
      </c>
      <c r="D5" s="11">
        <f t="shared" si="1"/>
        <v>4</v>
      </c>
      <c r="E5" s="75" t="s">
        <v>3</v>
      </c>
      <c r="F5" s="77" t="s">
        <v>1</v>
      </c>
      <c r="G5" s="31"/>
    </row>
    <row r="6" spans="1:7" x14ac:dyDescent="0.25">
      <c r="A6" s="44">
        <f t="shared" si="0"/>
        <v>5</v>
      </c>
      <c r="B6" s="75" t="s">
        <v>0</v>
      </c>
      <c r="C6" s="76" t="s">
        <v>1</v>
      </c>
      <c r="D6" s="11">
        <f t="shared" si="1"/>
        <v>5</v>
      </c>
      <c r="E6" s="75" t="s">
        <v>2</v>
      </c>
      <c r="F6" s="77" t="s">
        <v>1</v>
      </c>
      <c r="G6" s="31"/>
    </row>
    <row r="7" spans="1:7" x14ac:dyDescent="0.25">
      <c r="A7" s="44">
        <f t="shared" si="0"/>
        <v>6</v>
      </c>
      <c r="B7" s="75" t="s">
        <v>3</v>
      </c>
      <c r="C7" s="76" t="s">
        <v>0</v>
      </c>
      <c r="D7" s="11">
        <f t="shared" si="1"/>
        <v>6</v>
      </c>
      <c r="E7" s="75" t="s">
        <v>3</v>
      </c>
      <c r="F7" s="77" t="s">
        <v>0</v>
      </c>
      <c r="G7" s="31"/>
    </row>
    <row r="8" spans="1:7" x14ac:dyDescent="0.25">
      <c r="A8" s="44">
        <f t="shared" si="0"/>
        <v>7</v>
      </c>
      <c r="B8" s="75" t="s">
        <v>3</v>
      </c>
      <c r="C8" s="76" t="s">
        <v>3</v>
      </c>
      <c r="D8" s="11">
        <f t="shared" si="1"/>
        <v>7</v>
      </c>
      <c r="E8" s="75" t="s">
        <v>1</v>
      </c>
      <c r="F8" s="77" t="s">
        <v>3</v>
      </c>
      <c r="G8" s="31"/>
    </row>
    <row r="9" spans="1:7" x14ac:dyDescent="0.25">
      <c r="A9" s="44">
        <f t="shared" si="0"/>
        <v>8</v>
      </c>
      <c r="B9" s="75" t="s">
        <v>0</v>
      </c>
      <c r="C9" s="76" t="s">
        <v>0</v>
      </c>
      <c r="D9" s="11">
        <f t="shared" si="1"/>
        <v>8</v>
      </c>
      <c r="E9" s="75" t="s">
        <v>1</v>
      </c>
      <c r="F9" s="77" t="s">
        <v>0</v>
      </c>
      <c r="G9" s="31"/>
    </row>
    <row r="10" spans="1:7" x14ac:dyDescent="0.25">
      <c r="A10" s="44">
        <f t="shared" si="0"/>
        <v>9</v>
      </c>
      <c r="B10" s="75" t="s">
        <v>1</v>
      </c>
      <c r="C10" s="76" t="s">
        <v>1</v>
      </c>
      <c r="D10" s="11">
        <f t="shared" si="1"/>
        <v>9</v>
      </c>
      <c r="E10" s="75" t="s">
        <v>0</v>
      </c>
      <c r="F10" s="77" t="s">
        <v>1</v>
      </c>
      <c r="G10" s="31"/>
    </row>
    <row r="11" spans="1:7" x14ac:dyDescent="0.25">
      <c r="A11" s="44">
        <f t="shared" si="0"/>
        <v>10</v>
      </c>
      <c r="B11" s="75" t="s">
        <v>0</v>
      </c>
      <c r="C11" s="76" t="s">
        <v>1</v>
      </c>
      <c r="D11" s="11">
        <f t="shared" si="1"/>
        <v>10</v>
      </c>
      <c r="E11" s="75" t="s">
        <v>0</v>
      </c>
      <c r="F11" s="77" t="s">
        <v>3</v>
      </c>
      <c r="G11" s="31"/>
    </row>
    <row r="12" spans="1:7" x14ac:dyDescent="0.25">
      <c r="A12" s="44">
        <f t="shared" si="0"/>
        <v>11</v>
      </c>
      <c r="B12" s="75" t="s">
        <v>3</v>
      </c>
      <c r="C12" s="76" t="s">
        <v>3</v>
      </c>
      <c r="D12" s="11">
        <f t="shared" si="1"/>
        <v>11</v>
      </c>
      <c r="E12" s="75" t="s">
        <v>1</v>
      </c>
      <c r="F12" s="77" t="s">
        <v>0</v>
      </c>
      <c r="G12" s="31"/>
    </row>
    <row r="13" spans="1:7" x14ac:dyDescent="0.25">
      <c r="A13" s="44">
        <f t="shared" si="0"/>
        <v>12</v>
      </c>
      <c r="B13" s="75" t="s">
        <v>3</v>
      </c>
      <c r="C13" s="76" t="s">
        <v>0</v>
      </c>
      <c r="D13" s="11">
        <f t="shared" si="1"/>
        <v>12</v>
      </c>
      <c r="E13" s="75" t="s">
        <v>3</v>
      </c>
      <c r="F13" s="77" t="s">
        <v>2</v>
      </c>
      <c r="G13" s="31"/>
    </row>
    <row r="14" spans="1:7" x14ac:dyDescent="0.25">
      <c r="A14" s="44">
        <f t="shared" si="0"/>
        <v>13</v>
      </c>
      <c r="B14" s="75" t="s">
        <v>2</v>
      </c>
      <c r="C14" s="76" t="s">
        <v>3</v>
      </c>
      <c r="D14" s="11">
        <f t="shared" si="1"/>
        <v>13</v>
      </c>
      <c r="E14" s="75" t="s">
        <v>1</v>
      </c>
      <c r="F14" s="77" t="s">
        <v>1</v>
      </c>
      <c r="G14" s="31"/>
    </row>
    <row r="15" spans="1:7" x14ac:dyDescent="0.25">
      <c r="A15" s="44">
        <f t="shared" si="0"/>
        <v>14</v>
      </c>
      <c r="B15" s="80" t="s">
        <v>2</v>
      </c>
      <c r="C15" s="81" t="s">
        <v>2</v>
      </c>
      <c r="D15" s="11">
        <f t="shared" si="1"/>
        <v>14</v>
      </c>
      <c r="E15" s="75" t="s">
        <v>0</v>
      </c>
      <c r="F15" s="77" t="s">
        <v>2</v>
      </c>
      <c r="G15" s="31"/>
    </row>
    <row r="16" spans="1:7" x14ac:dyDescent="0.25">
      <c r="A16" s="44">
        <f t="shared" si="0"/>
        <v>15</v>
      </c>
      <c r="B16" s="80" t="s">
        <v>0</v>
      </c>
      <c r="C16" s="81" t="s">
        <v>3</v>
      </c>
      <c r="D16" s="11">
        <f t="shared" si="1"/>
        <v>15</v>
      </c>
      <c r="E16" s="75" t="s">
        <v>2</v>
      </c>
      <c r="F16" s="77" t="s">
        <v>0</v>
      </c>
      <c r="G16" s="31"/>
    </row>
    <row r="17" spans="1:7" x14ac:dyDescent="0.25">
      <c r="A17" s="44">
        <f t="shared" si="0"/>
        <v>16</v>
      </c>
      <c r="B17" s="80" t="s">
        <v>3</v>
      </c>
      <c r="C17" s="81"/>
      <c r="D17" s="11">
        <f t="shared" si="1"/>
        <v>16</v>
      </c>
      <c r="E17" s="75" t="s">
        <v>0</v>
      </c>
      <c r="F17" s="77" t="s">
        <v>1</v>
      </c>
      <c r="G17" s="31"/>
    </row>
    <row r="18" spans="1:7" x14ac:dyDescent="0.25">
      <c r="A18" s="44">
        <f t="shared" si="0"/>
        <v>17</v>
      </c>
      <c r="B18" s="80"/>
      <c r="C18" s="81"/>
      <c r="D18" s="11">
        <f t="shared" si="1"/>
        <v>17</v>
      </c>
      <c r="E18" s="75"/>
      <c r="F18" s="77" t="s">
        <v>3</v>
      </c>
      <c r="G18" s="31"/>
    </row>
    <row r="19" spans="1:7" x14ac:dyDescent="0.25">
      <c r="A19" s="44">
        <f t="shared" si="0"/>
        <v>18</v>
      </c>
      <c r="B19" s="80"/>
      <c r="C19" s="81"/>
      <c r="D19" s="11">
        <f t="shared" si="1"/>
        <v>18</v>
      </c>
      <c r="E19" s="75"/>
      <c r="F19" s="77"/>
      <c r="G19" s="31"/>
    </row>
    <row r="20" spans="1:7" x14ac:dyDescent="0.25">
      <c r="A20" s="44">
        <f t="shared" si="0"/>
        <v>19</v>
      </c>
      <c r="B20" s="80"/>
      <c r="C20" s="81"/>
      <c r="D20" s="11">
        <f t="shared" si="1"/>
        <v>19</v>
      </c>
      <c r="E20" s="75"/>
      <c r="F20" s="77"/>
      <c r="G20" s="31"/>
    </row>
    <row r="21" spans="1:7" x14ac:dyDescent="0.25">
      <c r="A21" s="44">
        <f t="shared" si="0"/>
        <v>20</v>
      </c>
      <c r="B21" s="80"/>
      <c r="C21" s="81"/>
      <c r="D21" s="11">
        <f t="shared" si="1"/>
        <v>20</v>
      </c>
      <c r="E21" s="75"/>
      <c r="F21" s="77"/>
      <c r="G21" s="31"/>
    </row>
    <row r="22" spans="1:7" x14ac:dyDescent="0.25">
      <c r="A22" s="44">
        <f t="shared" si="0"/>
        <v>21</v>
      </c>
      <c r="B22" s="80"/>
      <c r="C22" s="81"/>
      <c r="D22" s="11">
        <f t="shared" si="1"/>
        <v>21</v>
      </c>
      <c r="E22" s="75"/>
      <c r="F22" s="77"/>
      <c r="G22" s="31"/>
    </row>
    <row r="23" spans="1:7" x14ac:dyDescent="0.25">
      <c r="A23" s="44">
        <f t="shared" si="0"/>
        <v>22</v>
      </c>
      <c r="B23" s="80"/>
      <c r="C23" s="81"/>
      <c r="D23" s="11">
        <f t="shared" si="1"/>
        <v>22</v>
      </c>
      <c r="E23" s="75"/>
      <c r="F23" s="77"/>
      <c r="G23" s="31"/>
    </row>
    <row r="24" spans="1:7" x14ac:dyDescent="0.25">
      <c r="A24" s="45">
        <f t="shared" si="0"/>
        <v>23</v>
      </c>
      <c r="B24" s="80"/>
      <c r="C24" s="81"/>
      <c r="D24" s="12">
        <f t="shared" si="1"/>
        <v>23</v>
      </c>
      <c r="E24" s="75"/>
      <c r="F24" s="77"/>
      <c r="G24" s="31"/>
    </row>
    <row r="25" spans="1:7" ht="15.75" thickBot="1" x14ac:dyDescent="0.3">
      <c r="A25" s="34"/>
      <c r="B25" s="35"/>
      <c r="C25" s="35"/>
      <c r="D25" s="35"/>
      <c r="E25" s="35"/>
      <c r="F25" s="35"/>
      <c r="G25" s="31"/>
    </row>
    <row r="26" spans="1:7" x14ac:dyDescent="0.25">
      <c r="A26" s="1" t="s">
        <v>14</v>
      </c>
      <c r="B26" s="25" t="s">
        <v>17</v>
      </c>
      <c r="C26" s="26"/>
      <c r="D26" s="8" t="s">
        <v>14</v>
      </c>
      <c r="E26" s="167" t="s">
        <v>17</v>
      </c>
      <c r="F26" s="168"/>
      <c r="G26" s="31"/>
    </row>
    <row r="27" spans="1:7" x14ac:dyDescent="0.25">
      <c r="A27" s="2" t="s">
        <v>1</v>
      </c>
      <c r="B27" s="163">
        <f>COUNTIF($B$2:$C$24,A27)</f>
        <v>6</v>
      </c>
      <c r="C27" s="164"/>
      <c r="D27" s="9" t="s">
        <v>1</v>
      </c>
      <c r="E27" s="165">
        <f>COUNTIF(E2:F24,D27)</f>
        <v>12</v>
      </c>
      <c r="F27" s="166"/>
      <c r="G27" s="31"/>
    </row>
    <row r="28" spans="1:7" x14ac:dyDescent="0.25">
      <c r="A28" s="2" t="s">
        <v>2</v>
      </c>
      <c r="B28" s="163">
        <f>COUNTIF($B$2:$C$24,A28)</f>
        <v>3</v>
      </c>
      <c r="C28" s="164"/>
      <c r="D28" s="9" t="s">
        <v>2</v>
      </c>
      <c r="E28" s="165">
        <f t="shared" ref="E28:E30" si="2">COUNTIF($E$2:$F$24,D28)</f>
        <v>5</v>
      </c>
      <c r="F28" s="166"/>
      <c r="G28" s="31"/>
    </row>
    <row r="29" spans="1:7" x14ac:dyDescent="0.25">
      <c r="A29" s="2" t="s">
        <v>0</v>
      </c>
      <c r="B29" s="163">
        <f>COUNTIF($B$2:$C$24,A29)</f>
        <v>10</v>
      </c>
      <c r="C29" s="164"/>
      <c r="D29" s="9" t="s">
        <v>0</v>
      </c>
      <c r="E29" s="165">
        <f t="shared" si="2"/>
        <v>10</v>
      </c>
      <c r="F29" s="166"/>
      <c r="G29" s="31"/>
    </row>
    <row r="30" spans="1:7" x14ac:dyDescent="0.25">
      <c r="A30" s="2" t="s">
        <v>3</v>
      </c>
      <c r="B30" s="163">
        <f>COUNTIF($B$2:$C$24,A30)</f>
        <v>12</v>
      </c>
      <c r="C30" s="164"/>
      <c r="D30" s="9" t="s">
        <v>3</v>
      </c>
      <c r="E30" s="165">
        <f t="shared" si="2"/>
        <v>6</v>
      </c>
      <c r="F30" s="166"/>
      <c r="G30" s="31"/>
    </row>
    <row r="31" spans="1:7" ht="15.75" thickBot="1" x14ac:dyDescent="0.3">
      <c r="A31" s="3" t="s">
        <v>13</v>
      </c>
      <c r="B31" s="169">
        <f>SUM(B27:C30)</f>
        <v>31</v>
      </c>
      <c r="C31" s="170"/>
      <c r="D31" s="10" t="s">
        <v>13</v>
      </c>
      <c r="E31" s="171">
        <f>SUM(E27:F30)</f>
        <v>33</v>
      </c>
      <c r="F31" s="172"/>
      <c r="G31" s="31"/>
    </row>
    <row r="32" spans="1:7" ht="15.75" thickBot="1" x14ac:dyDescent="0.3">
      <c r="A32" s="34"/>
      <c r="B32" s="35"/>
      <c r="C32" s="35"/>
      <c r="D32" s="35"/>
      <c r="E32" s="35"/>
      <c r="F32" s="35"/>
      <c r="G32" s="31"/>
    </row>
    <row r="33" spans="1:7" x14ac:dyDescent="0.25">
      <c r="A33" s="173" t="s">
        <v>15</v>
      </c>
      <c r="B33" s="4"/>
      <c r="C33" s="5"/>
      <c r="D33" s="175" t="s">
        <v>15</v>
      </c>
      <c r="E33" s="13"/>
      <c r="F33" s="14"/>
      <c r="G33" s="31"/>
    </row>
    <row r="34" spans="1:7" x14ac:dyDescent="0.25">
      <c r="A34" s="174"/>
      <c r="B34" s="6"/>
      <c r="C34" s="7"/>
      <c r="D34" s="176"/>
      <c r="E34" s="15"/>
      <c r="F34" s="16"/>
      <c r="G34" s="31"/>
    </row>
    <row r="35" spans="1:7" x14ac:dyDescent="0.25">
      <c r="A35" s="2" t="s">
        <v>1</v>
      </c>
      <c r="B35" s="177">
        <f>B27/$B$31</f>
        <v>0.19354838709677419</v>
      </c>
      <c r="C35" s="178"/>
      <c r="D35" s="9" t="s">
        <v>1</v>
      </c>
      <c r="E35" s="179">
        <f>E27/$E$31</f>
        <v>0.36363636363636365</v>
      </c>
      <c r="F35" s="180"/>
      <c r="G35" s="31"/>
    </row>
    <row r="36" spans="1:7" x14ac:dyDescent="0.25">
      <c r="A36" s="2" t="s">
        <v>2</v>
      </c>
      <c r="B36" s="177">
        <f t="shared" ref="B36:B38" si="3">B28/$B$31</f>
        <v>9.6774193548387094E-2</v>
      </c>
      <c r="C36" s="178"/>
      <c r="D36" s="9" t="s">
        <v>2</v>
      </c>
      <c r="E36" s="179">
        <f t="shared" ref="E36:E38" si="4">E28/$E$31</f>
        <v>0.15151515151515152</v>
      </c>
      <c r="F36" s="180"/>
      <c r="G36" s="31"/>
    </row>
    <row r="37" spans="1:7" x14ac:dyDescent="0.25">
      <c r="A37" s="2" t="s">
        <v>0</v>
      </c>
      <c r="B37" s="177">
        <f t="shared" si="3"/>
        <v>0.32258064516129031</v>
      </c>
      <c r="C37" s="178"/>
      <c r="D37" s="9" t="s">
        <v>0</v>
      </c>
      <c r="E37" s="179">
        <f t="shared" si="4"/>
        <v>0.30303030303030304</v>
      </c>
      <c r="F37" s="180"/>
      <c r="G37" s="31"/>
    </row>
    <row r="38" spans="1:7" x14ac:dyDescent="0.25">
      <c r="A38" s="2" t="s">
        <v>3</v>
      </c>
      <c r="B38" s="177">
        <f t="shared" si="3"/>
        <v>0.38709677419354838</v>
      </c>
      <c r="C38" s="178"/>
      <c r="D38" s="9" t="s">
        <v>3</v>
      </c>
      <c r="E38" s="179">
        <f t="shared" si="4"/>
        <v>0.18181818181818182</v>
      </c>
      <c r="F38" s="180"/>
      <c r="G38" s="31"/>
    </row>
    <row r="39" spans="1:7" ht="15.75" thickBot="1" x14ac:dyDescent="0.3">
      <c r="A39" s="3" t="s">
        <v>13</v>
      </c>
      <c r="B39" s="181">
        <f>SUM(B35:C38)</f>
        <v>0.99999999999999989</v>
      </c>
      <c r="C39" s="170"/>
      <c r="D39" s="10" t="s">
        <v>13</v>
      </c>
      <c r="E39" s="182">
        <f>SUM(E35:F38)</f>
        <v>1</v>
      </c>
      <c r="F39" s="172"/>
      <c r="G39" s="31"/>
    </row>
    <row r="40" spans="1:7" ht="15.75" thickBot="1" x14ac:dyDescent="0.3">
      <c r="A40" s="34"/>
      <c r="B40" s="35"/>
      <c r="C40" s="35"/>
      <c r="D40" s="35"/>
      <c r="E40" s="35"/>
      <c r="F40" s="35"/>
      <c r="G40" s="31"/>
    </row>
    <row r="41" spans="1:7" ht="15" customHeight="1" x14ac:dyDescent="0.25">
      <c r="A41" s="185" t="s">
        <v>34</v>
      </c>
      <c r="B41" s="186"/>
      <c r="C41" s="83">
        <f>'PARAMETRY i wynik końcowy'!A10</f>
        <v>0.6</v>
      </c>
      <c r="D41" s="187" t="s">
        <v>34</v>
      </c>
      <c r="E41" s="188"/>
      <c r="F41" s="85">
        <f>'PARAMETRY i wynik końcowy'!A10</f>
        <v>0.6</v>
      </c>
      <c r="G41" s="31"/>
    </row>
    <row r="42" spans="1:7" x14ac:dyDescent="0.25">
      <c r="A42" s="82"/>
      <c r="B42" s="6"/>
      <c r="C42" s="7"/>
      <c r="D42" s="84"/>
      <c r="E42" s="15"/>
      <c r="F42" s="16"/>
      <c r="G42" s="31"/>
    </row>
    <row r="43" spans="1:7" x14ac:dyDescent="0.25">
      <c r="A43" s="2" t="s">
        <v>1</v>
      </c>
      <c r="B43" s="183">
        <f>B35*'PARAMETRY i wynik końcowy'!$A$10</f>
        <v>0.11612903225806451</v>
      </c>
      <c r="C43" s="184"/>
      <c r="D43" s="9" t="s">
        <v>1</v>
      </c>
      <c r="E43" s="179">
        <f>E35*'PARAMETRY i wynik końcowy'!$A$10</f>
        <v>0.21818181818181817</v>
      </c>
      <c r="F43" s="180"/>
      <c r="G43" s="31"/>
    </row>
    <row r="44" spans="1:7" x14ac:dyDescent="0.25">
      <c r="A44" s="2" t="s">
        <v>2</v>
      </c>
      <c r="B44" s="183">
        <f>B36*'PARAMETRY i wynik końcowy'!$A$10</f>
        <v>5.8064516129032254E-2</v>
      </c>
      <c r="C44" s="184"/>
      <c r="D44" s="9" t="s">
        <v>2</v>
      </c>
      <c r="E44" s="179">
        <f>E36*'PARAMETRY i wynik końcowy'!$A$10</f>
        <v>9.0909090909090912E-2</v>
      </c>
      <c r="F44" s="180"/>
      <c r="G44" s="31"/>
    </row>
    <row r="45" spans="1:7" x14ac:dyDescent="0.25">
      <c r="A45" s="2" t="s">
        <v>0</v>
      </c>
      <c r="B45" s="183">
        <f>B37*'PARAMETRY i wynik końcowy'!$A$10</f>
        <v>0.19354838709677419</v>
      </c>
      <c r="C45" s="184"/>
      <c r="D45" s="9" t="s">
        <v>0</v>
      </c>
      <c r="E45" s="179">
        <f>E37*'PARAMETRY i wynik końcowy'!$A$10</f>
        <v>0.18181818181818182</v>
      </c>
      <c r="F45" s="180"/>
      <c r="G45" s="31"/>
    </row>
    <row r="46" spans="1:7" x14ac:dyDescent="0.25">
      <c r="A46" s="2" t="s">
        <v>3</v>
      </c>
      <c r="B46" s="183">
        <f>B38*'PARAMETRY i wynik końcowy'!$A$10</f>
        <v>0.23225806451612901</v>
      </c>
      <c r="C46" s="184"/>
      <c r="D46" s="9" t="s">
        <v>3</v>
      </c>
      <c r="E46" s="179">
        <f>E38*'PARAMETRY i wynik końcowy'!$A$10</f>
        <v>0.10909090909090909</v>
      </c>
      <c r="F46" s="180"/>
      <c r="G46" s="31"/>
    </row>
    <row r="47" spans="1:7" ht="15.75" thickBot="1" x14ac:dyDescent="0.3">
      <c r="A47" s="3" t="s">
        <v>16</v>
      </c>
      <c r="B47" s="181">
        <f>SUM(B43:C46)</f>
        <v>0.6</v>
      </c>
      <c r="C47" s="170"/>
      <c r="D47" s="10" t="s">
        <v>16</v>
      </c>
      <c r="E47" s="182">
        <f>SUM(E43:F46)</f>
        <v>0.6</v>
      </c>
      <c r="F47" s="172"/>
      <c r="G47" s="31"/>
    </row>
    <row r="48" spans="1:7" ht="15.75" thickBot="1" x14ac:dyDescent="0.3">
      <c r="A48" s="36"/>
      <c r="B48" s="37"/>
      <c r="C48" s="37"/>
      <c r="D48" s="37"/>
      <c r="E48" s="37"/>
      <c r="F48" s="37"/>
      <c r="G48" s="38"/>
    </row>
  </sheetData>
  <sheetProtection algorithmName="SHA-512" hashValue="kbG4BMgoZ3gYWmurvPEeDRZxTrfig0BRtXn+BBX3sMvGH9C84LUaqpw2GwY2NpdrDxluJjM7Mno/5kln6OgxoA==" saltValue="R6ey8jXEawl/9qbkqghbXg==" spinCount="100000" sheet="1" objects="1" scenarios="1"/>
  <mergeCells count="35">
    <mergeCell ref="B46:C46"/>
    <mergeCell ref="E46:F46"/>
    <mergeCell ref="B47:C47"/>
    <mergeCell ref="E47:F47"/>
    <mergeCell ref="A41:B41"/>
    <mergeCell ref="D41:E41"/>
    <mergeCell ref="B43:C43"/>
    <mergeCell ref="E43:F43"/>
    <mergeCell ref="B44:C44"/>
    <mergeCell ref="E44:F44"/>
    <mergeCell ref="B45:C45"/>
    <mergeCell ref="E45:F45"/>
    <mergeCell ref="B38:C38"/>
    <mergeCell ref="E38:F38"/>
    <mergeCell ref="B39:C39"/>
    <mergeCell ref="E39:F39"/>
    <mergeCell ref="B35:C35"/>
    <mergeCell ref="E35:F35"/>
    <mergeCell ref="B36:C36"/>
    <mergeCell ref="E36:F36"/>
    <mergeCell ref="B37:C37"/>
    <mergeCell ref="E37:F37"/>
    <mergeCell ref="B30:C30"/>
    <mergeCell ref="E30:F30"/>
    <mergeCell ref="B31:C31"/>
    <mergeCell ref="E31:F31"/>
    <mergeCell ref="A33:A34"/>
    <mergeCell ref="D33:D34"/>
    <mergeCell ref="B29:C29"/>
    <mergeCell ref="E29:F29"/>
    <mergeCell ref="E26:F26"/>
    <mergeCell ref="B27:C27"/>
    <mergeCell ref="E27:F27"/>
    <mergeCell ref="B28:C28"/>
    <mergeCell ref="E28:F28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3AEF36B-5EC1-4E49-8146-3D9EDE540F97}">
          <x14:formula1>
            <xm:f>'PARAMETRY i wynik końcowy'!$G$2:$G$5</xm:f>
          </x14:formula1>
          <xm:sqref>B2:C24 E2:F24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0811B-ADEF-4DB4-A0A3-9B29E18661DE}">
  <dimension ref="A1:G48"/>
  <sheetViews>
    <sheetView workbookViewId="0">
      <selection activeCell="K29" sqref="K29"/>
    </sheetView>
  </sheetViews>
  <sheetFormatPr defaultRowHeight="15" x14ac:dyDescent="0.25"/>
  <cols>
    <col min="1" max="1" width="11.5703125" customWidth="1"/>
    <col min="2" max="2" width="11.28515625" bestFit="1" customWidth="1"/>
    <col min="3" max="3" width="12" bestFit="1" customWidth="1"/>
    <col min="4" max="4" width="12.42578125" customWidth="1"/>
    <col min="5" max="5" width="11.28515625" bestFit="1" customWidth="1"/>
    <col min="6" max="6" width="12" bestFit="1" customWidth="1"/>
    <col min="7" max="7" width="3.140625" customWidth="1"/>
  </cols>
  <sheetData>
    <row r="1" spans="1:7" x14ac:dyDescent="0.25">
      <c r="A1" s="39" t="s">
        <v>12</v>
      </c>
      <c r="B1" s="40" t="s">
        <v>10</v>
      </c>
      <c r="C1" s="41" t="s">
        <v>11</v>
      </c>
      <c r="D1" s="42" t="s">
        <v>7</v>
      </c>
      <c r="E1" s="40" t="s">
        <v>10</v>
      </c>
      <c r="F1" s="43" t="s">
        <v>11</v>
      </c>
      <c r="G1" s="86">
        <v>2</v>
      </c>
    </row>
    <row r="2" spans="1:7" x14ac:dyDescent="0.25">
      <c r="A2" s="44">
        <f>ROW()-1</f>
        <v>1</v>
      </c>
      <c r="B2" s="75" t="s">
        <v>1</v>
      </c>
      <c r="C2" s="76" t="s">
        <v>1</v>
      </c>
      <c r="D2" s="11">
        <f>ROW()-1</f>
        <v>1</v>
      </c>
      <c r="E2" s="75" t="s">
        <v>1</v>
      </c>
      <c r="F2" s="77" t="s">
        <v>1</v>
      </c>
      <c r="G2" s="87">
        <v>0</v>
      </c>
    </row>
    <row r="3" spans="1:7" x14ac:dyDescent="0.25">
      <c r="A3" s="44">
        <f t="shared" ref="A3:A24" si="0">ROW()-1</f>
        <v>2</v>
      </c>
      <c r="B3" s="75" t="s">
        <v>1</v>
      </c>
      <c r="C3" s="76" t="s">
        <v>1</v>
      </c>
      <c r="D3" s="11">
        <f t="shared" ref="D3:D24" si="1">ROW()-1</f>
        <v>2</v>
      </c>
      <c r="E3" s="75" t="s">
        <v>3</v>
      </c>
      <c r="F3" s="77" t="s">
        <v>0</v>
      </c>
      <c r="G3" s="87">
        <v>2</v>
      </c>
    </row>
    <row r="4" spans="1:7" x14ac:dyDescent="0.25">
      <c r="A4" s="44">
        <f t="shared" si="0"/>
        <v>3</v>
      </c>
      <c r="B4" s="75" t="s">
        <v>0</v>
      </c>
      <c r="C4" s="76" t="s">
        <v>1</v>
      </c>
      <c r="D4" s="11">
        <f t="shared" si="1"/>
        <v>3</v>
      </c>
      <c r="E4" s="75" t="s">
        <v>0</v>
      </c>
      <c r="F4" s="77" t="s">
        <v>2</v>
      </c>
      <c r="G4" s="87">
        <v>4</v>
      </c>
    </row>
    <row r="5" spans="1:7" x14ac:dyDescent="0.25">
      <c r="A5" s="44">
        <f t="shared" si="0"/>
        <v>4</v>
      </c>
      <c r="B5" s="75" t="s">
        <v>3</v>
      </c>
      <c r="C5" s="76" t="s">
        <v>3</v>
      </c>
      <c r="D5" s="11">
        <f t="shared" si="1"/>
        <v>4</v>
      </c>
      <c r="E5" s="75" t="s">
        <v>1</v>
      </c>
      <c r="F5" s="77" t="s">
        <v>1</v>
      </c>
      <c r="G5" s="31"/>
    </row>
    <row r="6" spans="1:7" x14ac:dyDescent="0.25">
      <c r="A6" s="44">
        <f t="shared" si="0"/>
        <v>5</v>
      </c>
      <c r="B6" s="75" t="s">
        <v>3</v>
      </c>
      <c r="C6" s="76" t="s">
        <v>3</v>
      </c>
      <c r="D6" s="11">
        <f t="shared" si="1"/>
        <v>5</v>
      </c>
      <c r="E6" s="75" t="s">
        <v>3</v>
      </c>
      <c r="F6" s="77" t="s">
        <v>1</v>
      </c>
      <c r="G6" s="31"/>
    </row>
    <row r="7" spans="1:7" x14ac:dyDescent="0.25">
      <c r="A7" s="44">
        <f t="shared" si="0"/>
        <v>6</v>
      </c>
      <c r="B7" s="75" t="s">
        <v>0</v>
      </c>
      <c r="C7" s="76" t="s">
        <v>0</v>
      </c>
      <c r="D7" s="11">
        <f t="shared" si="1"/>
        <v>6</v>
      </c>
      <c r="E7" s="75" t="s">
        <v>3</v>
      </c>
      <c r="F7" s="77" t="s">
        <v>1</v>
      </c>
      <c r="G7" s="31"/>
    </row>
    <row r="8" spans="1:7" x14ac:dyDescent="0.25">
      <c r="A8" s="44">
        <f t="shared" si="0"/>
        <v>7</v>
      </c>
      <c r="B8" s="75" t="s">
        <v>1</v>
      </c>
      <c r="C8" s="76" t="s">
        <v>3</v>
      </c>
      <c r="D8" s="11">
        <f t="shared" si="1"/>
        <v>7</v>
      </c>
      <c r="E8" s="75" t="s">
        <v>1</v>
      </c>
      <c r="F8" s="77" t="s">
        <v>0</v>
      </c>
      <c r="G8" s="31"/>
    </row>
    <row r="9" spans="1:7" x14ac:dyDescent="0.25">
      <c r="A9" s="44">
        <f t="shared" si="0"/>
        <v>8</v>
      </c>
      <c r="B9" s="75" t="s">
        <v>3</v>
      </c>
      <c r="C9" s="76" t="s">
        <v>1</v>
      </c>
      <c r="D9" s="11">
        <f t="shared" si="1"/>
        <v>8</v>
      </c>
      <c r="E9" s="75" t="s">
        <v>0</v>
      </c>
      <c r="F9" s="77" t="s">
        <v>0</v>
      </c>
      <c r="G9" s="31"/>
    </row>
    <row r="10" spans="1:7" x14ac:dyDescent="0.25">
      <c r="A10" s="44">
        <f t="shared" si="0"/>
        <v>9</v>
      </c>
      <c r="B10" s="75" t="s">
        <v>3</v>
      </c>
      <c r="C10" s="76" t="s">
        <v>1</v>
      </c>
      <c r="D10" s="11">
        <f t="shared" si="1"/>
        <v>9</v>
      </c>
      <c r="E10" s="75" t="s">
        <v>2</v>
      </c>
      <c r="F10" s="77" t="s">
        <v>0</v>
      </c>
      <c r="G10" s="31"/>
    </row>
    <row r="11" spans="1:7" x14ac:dyDescent="0.25">
      <c r="A11" s="44">
        <f t="shared" si="0"/>
        <v>10</v>
      </c>
      <c r="B11" s="75" t="s">
        <v>1</v>
      </c>
      <c r="C11" s="76" t="s">
        <v>0</v>
      </c>
      <c r="D11" s="11">
        <f t="shared" si="1"/>
        <v>10</v>
      </c>
      <c r="E11" s="75" t="s">
        <v>0</v>
      </c>
      <c r="F11" s="77" t="s">
        <v>3</v>
      </c>
      <c r="G11" s="31"/>
    </row>
    <row r="12" spans="1:7" x14ac:dyDescent="0.25">
      <c r="A12" s="44">
        <f t="shared" si="0"/>
        <v>11</v>
      </c>
      <c r="B12" s="75"/>
      <c r="C12" s="76" t="s">
        <v>3</v>
      </c>
      <c r="D12" s="11">
        <f t="shared" si="1"/>
        <v>11</v>
      </c>
      <c r="E12" s="75" t="s">
        <v>2</v>
      </c>
      <c r="F12" s="77" t="s">
        <v>3</v>
      </c>
      <c r="G12" s="31"/>
    </row>
    <row r="13" spans="1:7" x14ac:dyDescent="0.25">
      <c r="A13" s="44">
        <f t="shared" si="0"/>
        <v>12</v>
      </c>
      <c r="B13" s="75"/>
      <c r="C13" s="76" t="s">
        <v>3</v>
      </c>
      <c r="D13" s="11">
        <f t="shared" si="1"/>
        <v>12</v>
      </c>
      <c r="E13" s="75" t="s">
        <v>1</v>
      </c>
      <c r="F13" s="77" t="s">
        <v>0</v>
      </c>
      <c r="G13" s="31"/>
    </row>
    <row r="14" spans="1:7" x14ac:dyDescent="0.25">
      <c r="A14" s="44">
        <f t="shared" si="0"/>
        <v>13</v>
      </c>
      <c r="B14" s="75"/>
      <c r="C14" s="76"/>
      <c r="D14" s="11">
        <f t="shared" si="1"/>
        <v>13</v>
      </c>
      <c r="E14" s="75" t="s">
        <v>1</v>
      </c>
      <c r="F14" s="77" t="s">
        <v>1</v>
      </c>
      <c r="G14" s="31"/>
    </row>
    <row r="15" spans="1:7" x14ac:dyDescent="0.25">
      <c r="A15" s="44">
        <f t="shared" si="0"/>
        <v>14</v>
      </c>
      <c r="B15" s="75"/>
      <c r="C15" s="76"/>
      <c r="D15" s="11">
        <f t="shared" si="1"/>
        <v>14</v>
      </c>
      <c r="E15" s="75" t="s">
        <v>2</v>
      </c>
      <c r="F15" s="77" t="s">
        <v>2</v>
      </c>
      <c r="G15" s="31"/>
    </row>
    <row r="16" spans="1:7" x14ac:dyDescent="0.25">
      <c r="A16" s="44">
        <f t="shared" si="0"/>
        <v>15</v>
      </c>
      <c r="B16" s="75"/>
      <c r="C16" s="76"/>
      <c r="D16" s="11">
        <f t="shared" si="1"/>
        <v>15</v>
      </c>
      <c r="E16" s="75" t="s">
        <v>0</v>
      </c>
      <c r="F16" s="77" t="s">
        <v>3</v>
      </c>
      <c r="G16" s="31"/>
    </row>
    <row r="17" spans="1:7" x14ac:dyDescent="0.25">
      <c r="A17" s="44">
        <f t="shared" si="0"/>
        <v>16</v>
      </c>
      <c r="B17" s="75"/>
      <c r="C17" s="76"/>
      <c r="D17" s="11">
        <f t="shared" si="1"/>
        <v>16</v>
      </c>
      <c r="E17" s="75" t="s">
        <v>1</v>
      </c>
      <c r="F17" s="77" t="s">
        <v>2</v>
      </c>
      <c r="G17" s="31"/>
    </row>
    <row r="18" spans="1:7" x14ac:dyDescent="0.25">
      <c r="A18" s="44">
        <f t="shared" si="0"/>
        <v>17</v>
      </c>
      <c r="B18" s="75"/>
      <c r="C18" s="76"/>
      <c r="D18" s="11">
        <f t="shared" si="1"/>
        <v>17</v>
      </c>
      <c r="E18" s="75" t="s">
        <v>3</v>
      </c>
      <c r="F18" s="77" t="s">
        <v>2</v>
      </c>
      <c r="G18" s="31"/>
    </row>
    <row r="19" spans="1:7" x14ac:dyDescent="0.25">
      <c r="A19" s="44">
        <f t="shared" si="0"/>
        <v>18</v>
      </c>
      <c r="B19" s="75"/>
      <c r="C19" s="76"/>
      <c r="D19" s="11">
        <f t="shared" si="1"/>
        <v>18</v>
      </c>
      <c r="E19" s="75" t="s">
        <v>1</v>
      </c>
      <c r="F19" s="77" t="s">
        <v>1</v>
      </c>
      <c r="G19" s="31"/>
    </row>
    <row r="20" spans="1:7" x14ac:dyDescent="0.25">
      <c r="A20" s="44">
        <f t="shared" si="0"/>
        <v>19</v>
      </c>
      <c r="B20" s="75"/>
      <c r="C20" s="76"/>
      <c r="D20" s="11">
        <f t="shared" si="1"/>
        <v>19</v>
      </c>
      <c r="E20" s="75" t="s">
        <v>1</v>
      </c>
      <c r="F20" s="77" t="s">
        <v>1</v>
      </c>
      <c r="G20" s="31"/>
    </row>
    <row r="21" spans="1:7" x14ac:dyDescent="0.25">
      <c r="A21" s="44">
        <f t="shared" si="0"/>
        <v>20</v>
      </c>
      <c r="B21" s="75"/>
      <c r="C21" s="76"/>
      <c r="D21" s="11">
        <f t="shared" si="1"/>
        <v>20</v>
      </c>
      <c r="E21" s="75"/>
      <c r="F21" s="77" t="s">
        <v>3</v>
      </c>
      <c r="G21" s="31"/>
    </row>
    <row r="22" spans="1:7" x14ac:dyDescent="0.25">
      <c r="A22" s="44">
        <f t="shared" si="0"/>
        <v>21</v>
      </c>
      <c r="B22" s="75"/>
      <c r="C22" s="76"/>
      <c r="D22" s="11">
        <f t="shared" si="1"/>
        <v>21</v>
      </c>
      <c r="E22" s="75"/>
      <c r="F22" s="77" t="s">
        <v>2</v>
      </c>
      <c r="G22" s="31"/>
    </row>
    <row r="23" spans="1:7" x14ac:dyDescent="0.25">
      <c r="A23" s="44">
        <f t="shared" si="0"/>
        <v>22</v>
      </c>
      <c r="B23" s="75"/>
      <c r="C23" s="76"/>
      <c r="D23" s="11">
        <f t="shared" si="1"/>
        <v>22</v>
      </c>
      <c r="E23" s="75"/>
      <c r="F23" s="77"/>
      <c r="G23" s="31"/>
    </row>
    <row r="24" spans="1:7" x14ac:dyDescent="0.25">
      <c r="A24" s="45">
        <f t="shared" si="0"/>
        <v>23</v>
      </c>
      <c r="B24" s="75"/>
      <c r="C24" s="76"/>
      <c r="D24" s="12">
        <f t="shared" si="1"/>
        <v>23</v>
      </c>
      <c r="E24" s="75"/>
      <c r="F24" s="77"/>
      <c r="G24" s="31"/>
    </row>
    <row r="25" spans="1:7" ht="15.75" thickBot="1" x14ac:dyDescent="0.3">
      <c r="A25" s="34"/>
      <c r="B25" s="35"/>
      <c r="C25" s="35"/>
      <c r="D25" s="35"/>
      <c r="E25" s="35"/>
      <c r="F25" s="35"/>
      <c r="G25" s="31"/>
    </row>
    <row r="26" spans="1:7" x14ac:dyDescent="0.25">
      <c r="A26" s="1" t="s">
        <v>14</v>
      </c>
      <c r="B26" s="189" t="s">
        <v>17</v>
      </c>
      <c r="C26" s="190"/>
      <c r="D26" s="8" t="s">
        <v>14</v>
      </c>
      <c r="E26" s="191" t="s">
        <v>17</v>
      </c>
      <c r="F26" s="192"/>
      <c r="G26" s="31"/>
    </row>
    <row r="27" spans="1:7" x14ac:dyDescent="0.25">
      <c r="A27" s="2" t="s">
        <v>1</v>
      </c>
      <c r="B27" s="163">
        <f>COUNTIF($B$2:$C$24,A27)</f>
        <v>9</v>
      </c>
      <c r="C27" s="164"/>
      <c r="D27" s="9" t="s">
        <v>1</v>
      </c>
      <c r="E27" s="165">
        <f>COUNTIF(E2:F24,D27)</f>
        <v>15</v>
      </c>
      <c r="F27" s="166"/>
      <c r="G27" s="31"/>
    </row>
    <row r="28" spans="1:7" x14ac:dyDescent="0.25">
      <c r="A28" s="2" t="s">
        <v>2</v>
      </c>
      <c r="B28" s="163">
        <f>COUNTIF($B$2:$C$24,A28)</f>
        <v>0</v>
      </c>
      <c r="C28" s="164"/>
      <c r="D28" s="9" t="s">
        <v>2</v>
      </c>
      <c r="E28" s="165">
        <f t="shared" ref="E28:E30" si="2">COUNTIF($E$2:$F$24,D28)</f>
        <v>8</v>
      </c>
      <c r="F28" s="166"/>
      <c r="G28" s="31"/>
    </row>
    <row r="29" spans="1:7" x14ac:dyDescent="0.25">
      <c r="A29" s="2" t="s">
        <v>0</v>
      </c>
      <c r="B29" s="163">
        <f>COUNTIF($B$2:$C$24,A29)</f>
        <v>4</v>
      </c>
      <c r="C29" s="164"/>
      <c r="D29" s="9" t="s">
        <v>0</v>
      </c>
      <c r="E29" s="165">
        <f t="shared" si="2"/>
        <v>9</v>
      </c>
      <c r="F29" s="166"/>
      <c r="G29" s="31"/>
    </row>
    <row r="30" spans="1:7" x14ac:dyDescent="0.25">
      <c r="A30" s="2" t="s">
        <v>3</v>
      </c>
      <c r="B30" s="163">
        <f>COUNTIF($B$2:$C$24,A30)</f>
        <v>9</v>
      </c>
      <c r="C30" s="164"/>
      <c r="D30" s="9" t="s">
        <v>3</v>
      </c>
      <c r="E30" s="165">
        <f t="shared" si="2"/>
        <v>8</v>
      </c>
      <c r="F30" s="166"/>
      <c r="G30" s="31"/>
    </row>
    <row r="31" spans="1:7" ht="15.75" thickBot="1" x14ac:dyDescent="0.3">
      <c r="A31" s="3" t="s">
        <v>13</v>
      </c>
      <c r="B31" s="169">
        <f>SUM(B27:C30)</f>
        <v>22</v>
      </c>
      <c r="C31" s="170"/>
      <c r="D31" s="10" t="s">
        <v>13</v>
      </c>
      <c r="E31" s="171">
        <f>SUM(E27:F30)</f>
        <v>40</v>
      </c>
      <c r="F31" s="172"/>
      <c r="G31" s="31"/>
    </row>
    <row r="32" spans="1:7" ht="15.75" thickBot="1" x14ac:dyDescent="0.3">
      <c r="A32" s="34"/>
      <c r="B32" s="35"/>
      <c r="C32" s="35"/>
      <c r="D32" s="35"/>
      <c r="E32" s="35"/>
      <c r="F32" s="35"/>
      <c r="G32" s="31"/>
    </row>
    <row r="33" spans="1:7" x14ac:dyDescent="0.25">
      <c r="A33" s="173" t="s">
        <v>15</v>
      </c>
      <c r="B33" s="4"/>
      <c r="C33" s="5"/>
      <c r="D33" s="175" t="s">
        <v>15</v>
      </c>
      <c r="E33" s="13"/>
      <c r="F33" s="14"/>
      <c r="G33" s="31"/>
    </row>
    <row r="34" spans="1:7" x14ac:dyDescent="0.25">
      <c r="A34" s="174"/>
      <c r="B34" s="6"/>
      <c r="C34" s="7"/>
      <c r="D34" s="176"/>
      <c r="E34" s="15"/>
      <c r="F34" s="16"/>
      <c r="G34" s="31"/>
    </row>
    <row r="35" spans="1:7" x14ac:dyDescent="0.25">
      <c r="A35" s="2" t="s">
        <v>1</v>
      </c>
      <c r="B35" s="177">
        <f>B27/$B$31</f>
        <v>0.40909090909090912</v>
      </c>
      <c r="C35" s="178"/>
      <c r="D35" s="9" t="s">
        <v>1</v>
      </c>
      <c r="E35" s="179">
        <f>E27/$E$31</f>
        <v>0.375</v>
      </c>
      <c r="F35" s="180"/>
      <c r="G35" s="31"/>
    </row>
    <row r="36" spans="1:7" x14ac:dyDescent="0.25">
      <c r="A36" s="2" t="s">
        <v>2</v>
      </c>
      <c r="B36" s="177">
        <f t="shared" ref="B36:B38" si="3">B28/$B$31</f>
        <v>0</v>
      </c>
      <c r="C36" s="178"/>
      <c r="D36" s="9" t="s">
        <v>2</v>
      </c>
      <c r="E36" s="179">
        <f t="shared" ref="E36:E38" si="4">E28/$E$31</f>
        <v>0.2</v>
      </c>
      <c r="F36" s="180"/>
      <c r="G36" s="31"/>
    </row>
    <row r="37" spans="1:7" x14ac:dyDescent="0.25">
      <c r="A37" s="2" t="s">
        <v>0</v>
      </c>
      <c r="B37" s="177">
        <f t="shared" si="3"/>
        <v>0.18181818181818182</v>
      </c>
      <c r="C37" s="178"/>
      <c r="D37" s="9" t="s">
        <v>0</v>
      </c>
      <c r="E37" s="179">
        <f t="shared" si="4"/>
        <v>0.22500000000000001</v>
      </c>
      <c r="F37" s="180"/>
      <c r="G37" s="31"/>
    </row>
    <row r="38" spans="1:7" x14ac:dyDescent="0.25">
      <c r="A38" s="2" t="s">
        <v>3</v>
      </c>
      <c r="B38" s="177">
        <f t="shared" si="3"/>
        <v>0.40909090909090912</v>
      </c>
      <c r="C38" s="178"/>
      <c r="D38" s="9" t="s">
        <v>3</v>
      </c>
      <c r="E38" s="179">
        <f t="shared" si="4"/>
        <v>0.2</v>
      </c>
      <c r="F38" s="180"/>
      <c r="G38" s="31"/>
    </row>
    <row r="39" spans="1:7" ht="15.75" thickBot="1" x14ac:dyDescent="0.3">
      <c r="A39" s="3" t="s">
        <v>13</v>
      </c>
      <c r="B39" s="181">
        <f>SUM(B35:C38)</f>
        <v>1</v>
      </c>
      <c r="C39" s="170"/>
      <c r="D39" s="10" t="s">
        <v>13</v>
      </c>
      <c r="E39" s="182">
        <f>SUM(E35:F38)</f>
        <v>1</v>
      </c>
      <c r="F39" s="172"/>
      <c r="G39" s="31"/>
    </row>
    <row r="40" spans="1:7" ht="15.75" thickBot="1" x14ac:dyDescent="0.3">
      <c r="A40" s="34"/>
      <c r="B40" s="35"/>
      <c r="C40" s="35"/>
      <c r="D40" s="35"/>
      <c r="E40" s="35"/>
      <c r="F40" s="35"/>
      <c r="G40" s="31"/>
    </row>
    <row r="41" spans="1:7" ht="15" customHeight="1" x14ac:dyDescent="0.25">
      <c r="A41" s="185" t="s">
        <v>34</v>
      </c>
      <c r="B41" s="186"/>
      <c r="C41" s="83">
        <f>'PARAMETRY i wynik końcowy'!A9</f>
        <v>0.4</v>
      </c>
      <c r="D41" s="187" t="s">
        <v>34</v>
      </c>
      <c r="E41" s="188"/>
      <c r="F41" s="85">
        <f>'PARAMETRY i wynik końcowy'!A9</f>
        <v>0.4</v>
      </c>
      <c r="G41" s="31"/>
    </row>
    <row r="42" spans="1:7" x14ac:dyDescent="0.25">
      <c r="A42" s="82"/>
      <c r="B42" s="6"/>
      <c r="C42" s="7"/>
      <c r="D42" s="84"/>
      <c r="E42" s="15"/>
      <c r="F42" s="16"/>
      <c r="G42" s="31"/>
    </row>
    <row r="43" spans="1:7" x14ac:dyDescent="0.25">
      <c r="A43" s="2" t="s">
        <v>1</v>
      </c>
      <c r="B43" s="183">
        <f>B35*'PARAMETRY i wynik końcowy'!$A$9</f>
        <v>0.16363636363636366</v>
      </c>
      <c r="C43" s="184"/>
      <c r="D43" s="9" t="s">
        <v>1</v>
      </c>
      <c r="E43" s="179">
        <f>E35*'PARAMETRY i wynik końcowy'!$A$9</f>
        <v>0.15000000000000002</v>
      </c>
      <c r="F43" s="180"/>
      <c r="G43" s="31"/>
    </row>
    <row r="44" spans="1:7" x14ac:dyDescent="0.25">
      <c r="A44" s="2" t="s">
        <v>2</v>
      </c>
      <c r="B44" s="183">
        <f>B36*'PARAMETRY i wynik końcowy'!$A$9</f>
        <v>0</v>
      </c>
      <c r="C44" s="184"/>
      <c r="D44" s="9" t="s">
        <v>2</v>
      </c>
      <c r="E44" s="179">
        <f>E36*'PARAMETRY i wynik końcowy'!$A$9</f>
        <v>8.0000000000000016E-2</v>
      </c>
      <c r="F44" s="180"/>
      <c r="G44" s="31"/>
    </row>
    <row r="45" spans="1:7" x14ac:dyDescent="0.25">
      <c r="A45" s="2" t="s">
        <v>0</v>
      </c>
      <c r="B45" s="183">
        <f>B37*'PARAMETRY i wynik końcowy'!$A$9</f>
        <v>7.2727272727272738E-2</v>
      </c>
      <c r="C45" s="184"/>
      <c r="D45" s="9" t="s">
        <v>0</v>
      </c>
      <c r="E45" s="179">
        <f>E37*'PARAMETRY i wynik końcowy'!$A$9</f>
        <v>9.0000000000000011E-2</v>
      </c>
      <c r="F45" s="180"/>
      <c r="G45" s="31"/>
    </row>
    <row r="46" spans="1:7" x14ac:dyDescent="0.25">
      <c r="A46" s="2" t="s">
        <v>3</v>
      </c>
      <c r="B46" s="183">
        <f>B38*'PARAMETRY i wynik końcowy'!$A$9</f>
        <v>0.16363636363636366</v>
      </c>
      <c r="C46" s="184"/>
      <c r="D46" s="9" t="s">
        <v>3</v>
      </c>
      <c r="E46" s="179">
        <f>E38*'PARAMETRY i wynik końcowy'!$A$9</f>
        <v>8.0000000000000016E-2</v>
      </c>
      <c r="F46" s="180"/>
      <c r="G46" s="31"/>
    </row>
    <row r="47" spans="1:7" ht="15.75" thickBot="1" x14ac:dyDescent="0.3">
      <c r="A47" s="3" t="s">
        <v>16</v>
      </c>
      <c r="B47" s="181">
        <f>SUM(B43:C46)</f>
        <v>0.4</v>
      </c>
      <c r="C47" s="170"/>
      <c r="D47" s="10" t="s">
        <v>16</v>
      </c>
      <c r="E47" s="182">
        <f>SUM(E43:F46)</f>
        <v>0.40000000000000008</v>
      </c>
      <c r="F47" s="172"/>
      <c r="G47" s="31"/>
    </row>
    <row r="48" spans="1:7" ht="16.5" customHeight="1" thickBot="1" x14ac:dyDescent="0.3">
      <c r="A48" s="46"/>
      <c r="B48" s="47"/>
      <c r="C48" s="47"/>
      <c r="D48" s="47"/>
      <c r="E48" s="47"/>
      <c r="F48" s="47"/>
      <c r="G48" s="38"/>
    </row>
  </sheetData>
  <sheetProtection algorithmName="SHA-512" hashValue="PjwoGLly8t06IIc0F+II+0mJ89P+N5Yq3XSofelsoyvocjfmfixa/iHCFH8jHwso0JlXFvHqiVJUgFPPPvYZ+g==" saltValue="20d3I3wdtztoDVPUPeltJg==" spinCount="100000" sheet="1" objects="1" scenarios="1"/>
  <mergeCells count="36">
    <mergeCell ref="B45:C45"/>
    <mergeCell ref="E45:F45"/>
    <mergeCell ref="B46:C46"/>
    <mergeCell ref="E46:F46"/>
    <mergeCell ref="B47:C47"/>
    <mergeCell ref="E47:F47"/>
    <mergeCell ref="B43:C43"/>
    <mergeCell ref="E43:F43"/>
    <mergeCell ref="B44:C44"/>
    <mergeCell ref="E44:F44"/>
    <mergeCell ref="A41:B41"/>
    <mergeCell ref="D41:E41"/>
    <mergeCell ref="B37:C37"/>
    <mergeCell ref="E37:F37"/>
    <mergeCell ref="B38:C38"/>
    <mergeCell ref="E38:F38"/>
    <mergeCell ref="B39:C39"/>
    <mergeCell ref="E39:F39"/>
    <mergeCell ref="A33:A34"/>
    <mergeCell ref="D33:D34"/>
    <mergeCell ref="B35:C35"/>
    <mergeCell ref="E35:F35"/>
    <mergeCell ref="B36:C36"/>
    <mergeCell ref="E36:F36"/>
    <mergeCell ref="B29:C29"/>
    <mergeCell ref="E29:F29"/>
    <mergeCell ref="B30:C30"/>
    <mergeCell ref="E30:F30"/>
    <mergeCell ref="B31:C31"/>
    <mergeCell ref="E31:F31"/>
    <mergeCell ref="B26:C26"/>
    <mergeCell ref="E26:F26"/>
    <mergeCell ref="B27:C27"/>
    <mergeCell ref="E27:F27"/>
    <mergeCell ref="B28:C28"/>
    <mergeCell ref="E28:F28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8189644-3F36-4F52-A348-AAA905A48137}">
          <x14:formula1>
            <xm:f>'PARAMETRY i wynik końcowy'!$G$2:$G$5</xm:f>
          </x14:formula1>
          <xm:sqref>E2:F24 B2:C24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PARAMETRY i wynik końcowy</vt:lpstr>
      <vt:lpstr>1rok.wstecz</vt:lpstr>
      <vt:lpstr>2lata.wstecz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Craftrudek Serwer</cp:lastModifiedBy>
  <cp:lastPrinted>2022-10-17T21:05:15Z</cp:lastPrinted>
  <dcterms:created xsi:type="dcterms:W3CDTF">2022-09-18T10:49:03Z</dcterms:created>
  <dcterms:modified xsi:type="dcterms:W3CDTF">2026-03-30T08:32:32Z</dcterms:modified>
</cp:coreProperties>
</file>